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7"/>
  </bookViews>
  <sheets>
    <sheet name="1.1" sheetId="1" r:id="rId1"/>
    <sheet name="1.2" sheetId="2" r:id="rId2"/>
    <sheet name="1.3." sheetId="3" r:id="rId3"/>
    <sheet name="6.1 (2)" sheetId="4" r:id="rId4"/>
    <sheet name="6.2 (2)" sheetId="5" r:id="rId5"/>
    <sheet name="6.3 (2)" sheetId="6" r:id="rId6"/>
    <sheet name="2.4." sheetId="7" r:id="rId7"/>
    <sheet name="7.1" sheetId="8" r:id="rId8"/>
    <sheet name="7.2" sheetId="9" r:id="rId9"/>
    <sheet name="8.1." sheetId="10" r:id="rId10"/>
    <sheet name="8.3." sheetId="11" r:id="rId11"/>
  </sheets>
  <definedNames>
    <definedName name="TABLE" localSheetId="0">'1.1'!#REF!</definedName>
    <definedName name="TABLE" localSheetId="2">'1.3.'!#REF!</definedName>
    <definedName name="TABLE" localSheetId="6">'2.4.'!#REF!</definedName>
    <definedName name="TABLE" localSheetId="3">'6.1 (2)'!#REF!</definedName>
    <definedName name="TABLE" localSheetId="4">'6.2 (2)'!#REF!</definedName>
    <definedName name="TABLE" localSheetId="5">'6.3 (2)'!#REF!</definedName>
    <definedName name="TABLE" localSheetId="9">'8.1.'!#REF!</definedName>
    <definedName name="TABLE" localSheetId="10">'8.3.'!#REF!</definedName>
    <definedName name="TABLE_2" localSheetId="0">'1.1'!#REF!</definedName>
    <definedName name="TABLE_2" localSheetId="2">'1.3.'!#REF!</definedName>
    <definedName name="TABLE_2" localSheetId="6">'2.4.'!#REF!</definedName>
    <definedName name="TABLE_2" localSheetId="3">'6.1 (2)'!#REF!</definedName>
    <definedName name="TABLE_2" localSheetId="4">'6.2 (2)'!#REF!</definedName>
    <definedName name="TABLE_2" localSheetId="5">'6.3 (2)'!#REF!</definedName>
    <definedName name="TABLE_2" localSheetId="9">'8.1.'!#REF!</definedName>
    <definedName name="TABLE_2" localSheetId="10">'8.3.'!#REF!</definedName>
    <definedName name="_xlnm.Print_Titles" localSheetId="3">'6.1 (2)'!$10:$10</definedName>
    <definedName name="_xlnm.Print_Titles" localSheetId="4">'6.2 (2)'!$10:$10</definedName>
    <definedName name="_xlnm.Print_Titles" localSheetId="5">'6.3 (2)'!$10:$10</definedName>
    <definedName name="_xlnm.Print_Area" localSheetId="0">'1.1'!$A$1:$CV$27</definedName>
    <definedName name="_xlnm.Print_Area" localSheetId="1">'1.2'!$A$1:$CV$16</definedName>
    <definedName name="_xlnm.Print_Area" localSheetId="2">'1.3.'!$A$1:$DA$19</definedName>
    <definedName name="_xlnm.Print_Area" localSheetId="6">'2.4.'!$A$1:$CX$56</definedName>
    <definedName name="_xlnm.Print_Area" localSheetId="3">'6.1 (2)'!$A$1:$CX$37</definedName>
    <definedName name="_xlnm.Print_Area" localSheetId="4">'6.2 (2)'!$A$1:$DA$38</definedName>
    <definedName name="_xlnm.Print_Area" localSheetId="5">'6.3 (2)'!$A$1:$CX$40</definedName>
    <definedName name="_xlnm.Print_Area" localSheetId="7">'7.1'!$A$1:$CV$14</definedName>
    <definedName name="_xlnm.Print_Area" localSheetId="9">'8.1.'!$A$1:$FK$27</definedName>
    <definedName name="_xlnm.Print_Area" localSheetId="10">'8.3.'!$A$1:$DA$22</definedName>
  </definedNames>
  <calcPr fullCalcOnLoad="1"/>
</workbook>
</file>

<file path=xl/sharedStrings.xml><?xml version="1.0" encoding="utf-8"?>
<sst xmlns="http://schemas.openxmlformats.org/spreadsheetml/2006/main" count="513" uniqueCount="245">
  <si>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</si>
  <si>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</si>
  <si>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</si>
  <si>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</si>
  <si>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</si>
  <si>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</si>
  <si>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</si>
  <si>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</si>
  <si>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</si>
  <si>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</si>
  <si>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</si>
  <si>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</si>
  <si>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</si>
  <si>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</si>
  <si>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</si>
  <si>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</si>
  <si>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</si>
  <si>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</si>
  <si>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</si>
  <si>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</si>
  <si>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</si>
  <si>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</si>
  <si>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</si>
  <si>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t xml:space="preserve">Директор </t>
  </si>
  <si>
    <t>Форма 1.2 - Расчет показателя средней продолжительности прекращений 
передачи электрической энергии</t>
  </si>
  <si>
    <t>ООО "ЙОЭсК"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</si>
  <si>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</si>
  <si>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</si>
  <si>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</si>
  <si>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</si>
  <si>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</si>
  <si>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</si>
  <si>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</si>
  <si>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</si>
  <si>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</si>
  <si>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Директор</t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</si>
  <si>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</si>
  <si>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</si>
  <si>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</si>
  <si>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годы: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</si>
  <si>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</si>
  <si>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</si>
  <si>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</si>
  <si>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 xml:space="preserve">Форма 6.1 - Расчет значения индикатора информативности за период </t>
  </si>
  <si>
    <t>Наименование территориальной сетевой организации</t>
  </si>
  <si>
    <t>Параметр 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</si>
  <si>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</si>
  <si>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</si>
  <si>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</si>
  <si>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</si>
  <si>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</si>
  <si>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</si>
  <si>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</si>
  <si>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</si>
  <si>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</si>
  <si>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</si>
  <si>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</si>
  <si>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</si>
  <si>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</si>
  <si>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</si>
  <si>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</si>
  <si>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</si>
  <si>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</si>
  <si>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</si>
  <si>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</si>
  <si>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</si>
  <si>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</si>
  <si>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</si>
  <si>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</si>
  <si>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</si>
  <si>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</si>
  <si>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</si>
  <si>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</si>
  <si>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</si>
  <si>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</si>
  <si>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</si>
  <si>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6.2 - Расчет значения индикатора исполнительности 
(для долгосрочных периодов регулирования, начавшихся до 2014 года)</t>
  </si>
  <si>
    <t>Наименование параметра (показателя), 
характеризующего 
индикатор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</si>
  <si>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</si>
  <si>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</si>
  <si>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</si>
  <si>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</si>
  <si>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</si>
  <si>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</si>
  <si>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</si>
  <si>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</si>
  <si>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</si>
  <si>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</si>
  <si>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</si>
  <si>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</si>
  <si>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</si>
  <si>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</si>
  <si>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</si>
  <si>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</si>
  <si>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</si>
  <si>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</si>
  <si>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</si>
  <si>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</si>
  <si>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</si>
  <si>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</si>
  <si>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</si>
  <si>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</si>
  <si>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</si>
  <si>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</si>
  <si>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</si>
  <si>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</si>
  <si>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</si>
  <si>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</si>
  <si>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</si>
  <si>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</si>
  <si>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</si>
  <si>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</si>
  <si>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</si>
  <si>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</si>
  <si>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</si>
  <si>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</si>
  <si>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</si>
  <si>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</si>
  <si>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</si>
  <si>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</si>
  <si>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</si>
  <si>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</si>
  <si>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</si>
  <si>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</si>
  <si>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</si>
  <si>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</si>
  <si>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</si>
  <si>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</si>
  <si>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</si>
  <si>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</si>
  <si>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</si>
  <si>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</si>
  <si>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</si>
  <si>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</si>
  <si>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</si>
  <si>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</si>
  <si>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3.1. </t>
  </si>
  <si>
    <t xml:space="preserve">4.1.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</si>
  <si>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</si>
  <si>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</si>
  <si>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</si>
  <si>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</si>
  <si>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</si>
  <si>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</si>
  <si>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</si>
  <si>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</si>
  <si>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</si>
  <si>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</si>
  <si>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</si>
  <si>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</si>
  <si>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t>№ формулы
методических 
указаний</t>
  </si>
  <si>
    <t>6.1</t>
  </si>
  <si>
    <t>6.2</t>
  </si>
  <si>
    <t>4, 4.1</t>
  </si>
  <si>
    <t>пп. 7.1
методических 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</si>
  <si>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</si>
  <si>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</si>
  <si>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</si>
  <si>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</si>
  <si>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</si>
  <si>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</si>
  <si>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</si>
  <si>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</si>
  <si>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</si>
  <si>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</si>
  <si>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</si>
  <si>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</si>
  <si>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</si>
  <si>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</si>
  <si>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</si>
  <si>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</si>
  <si>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</si>
  <si>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</si>
  <si>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</si>
  <si>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Диреткор</t>
  </si>
  <si>
    <t>2014</t>
  </si>
  <si>
    <t>2016</t>
  </si>
  <si>
    <t>И.В. Кулалаев</t>
  </si>
  <si>
    <t>2014 год</t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</si>
  <si>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</si>
  <si>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t>2017</t>
  </si>
  <si>
    <t>2018</t>
  </si>
  <si>
    <t>2019</t>
  </si>
  <si>
    <t>2020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</si>
  <si>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</si>
  <si>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</si>
  <si>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(Образец)</t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</si>
  <si>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</si>
  <si>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</si>
  <si>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t xml:space="preserve">1.3.  </t>
  </si>
  <si>
    <t xml:space="preserve">3.2.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</si>
  <si>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</si>
  <si>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</si>
  <si>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И.В. Кулалаев 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</si>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</sst>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justify" vertical="center" wrapText="1"/>
    </xf>
    <xf numFmtId="0" fontId="10" fillId="0" borderId="21" xfId="0" applyNumberFormat="1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top"/>
    </xf>
    <xf numFmtId="0" fontId="3" fillId="0" borderId="21" xfId="0" applyNumberFormat="1" applyFont="1" applyBorder="1" applyAlignment="1">
      <alignment horizontal="justify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0" xfId="0" applyFont="1" applyBorder="1" applyAlignment="1" quotePrefix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7"/>
  <sheetViews>
    <sheetView view="pageBreakPreview" zoomScaleSheetLayoutView="100" zoomScalePageLayoutView="0" workbookViewId="0" topLeftCell="A1">
      <selection activeCell="CW35" sqref="CW35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</row>
    <row r="4" spans="1:100" s="1" customFormat="1" ht="15.75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</row>
    <row r="5" spans="44:55" s="1" customFormat="1" ht="15.75">
      <c r="AR5" s="2" t="s">
        <v>21</v>
      </c>
      <c r="AS5" s="56" t="s">
        <v>175</v>
      </c>
      <c r="AT5" s="56"/>
      <c r="AU5" s="56"/>
      <c r="AV5" s="56"/>
      <c r="AW5" s="56"/>
      <c r="AX5" s="56"/>
      <c r="AY5" s="56"/>
      <c r="AZ5" s="56"/>
      <c r="BA5" s="56"/>
      <c r="BB5" s="56"/>
      <c r="BC5" s="1" t="s">
        <v>22</v>
      </c>
    </row>
    <row r="6" s="1" customFormat="1" ht="15.75"/>
    <row r="8" spans="1:100" s="5" customFormat="1" ht="45" customHeight="1">
      <c r="A8" s="59" t="s">
        <v>16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  <c r="AC8" s="59" t="s">
        <v>14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1"/>
      <c r="BG8" s="59" t="s">
        <v>15</v>
      </c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1"/>
    </row>
    <row r="9" spans="1:100" ht="15">
      <c r="A9" s="55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>
        <v>2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>
        <v>3</v>
      </c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</row>
    <row r="10" spans="1:100" ht="15">
      <c r="A10" s="53" t="s">
        <v>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>
        <v>0</v>
      </c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>
        <v>141</v>
      </c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</row>
    <row r="11" spans="1:100" ht="15">
      <c r="A11" s="53" t="s">
        <v>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>
        <v>0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>
        <v>141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</row>
    <row r="12" spans="1:100" ht="15">
      <c r="A12" s="53" t="s">
        <v>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>
        <v>0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>
        <v>141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</row>
    <row r="13" spans="1:100" ht="15">
      <c r="A13" s="53" t="s">
        <v>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>
        <v>0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>
        <v>141</v>
      </c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</row>
    <row r="14" spans="1:100" ht="15">
      <c r="A14" s="53" t="s">
        <v>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>
        <v>0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>
        <v>154</v>
      </c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</row>
    <row r="15" spans="1:100" ht="15">
      <c r="A15" s="53" t="s">
        <v>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>
        <v>0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>
        <v>153</v>
      </c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</row>
    <row r="16" spans="1:100" ht="15">
      <c r="A16" s="53" t="s">
        <v>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>
        <v>0</v>
      </c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>
        <v>157</v>
      </c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</row>
    <row r="17" spans="1:100" ht="15">
      <c r="A17" s="53" t="s">
        <v>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>
        <v>0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>
        <v>176</v>
      </c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</row>
    <row r="18" spans="1:100" ht="15">
      <c r="A18" s="53" t="s">
        <v>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>
        <v>0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>
        <v>176</v>
      </c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</row>
    <row r="19" spans="1:100" ht="15">
      <c r="A19" s="53" t="s">
        <v>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>
        <v>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>
        <v>164</v>
      </c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</row>
    <row r="20" spans="1:100" ht="15">
      <c r="A20" s="53" t="s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>
        <v>0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>
        <v>162</v>
      </c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</row>
    <row r="21" spans="1:100" ht="15">
      <c r="A21" s="53" t="s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>
        <v>0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>
        <v>163</v>
      </c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</row>
    <row r="23" spans="1:100" s="1" customFormat="1" ht="15.75">
      <c r="A23" s="58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 t="s">
        <v>177</v>
      </c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</row>
    <row r="24" spans="1:100" s="3" customFormat="1" ht="13.5" customHeight="1">
      <c r="A24" s="57" t="s">
        <v>17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 t="s">
        <v>18</v>
      </c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 t="s">
        <v>19</v>
      </c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</row>
    <row r="26" spans="1:28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="7" customFormat="1" ht="15" customHeight="1">
      <c r="F27" s="8" t="s">
        <v>20</v>
      </c>
    </row>
  </sheetData>
  <sheetProtection/>
  <mergeCells count="51">
    <mergeCell ref="AK24:BT24"/>
    <mergeCell ref="BU23:CV23"/>
    <mergeCell ref="BU24:CV24"/>
    <mergeCell ref="BG20:CV20"/>
    <mergeCell ref="AC21:BF21"/>
    <mergeCell ref="BG21:CV21"/>
    <mergeCell ref="AC20:BF20"/>
    <mergeCell ref="A15:AB15"/>
    <mergeCell ref="AC10:BF10"/>
    <mergeCell ref="BG9:CV9"/>
    <mergeCell ref="AC14:BF14"/>
    <mergeCell ref="BG14:CV14"/>
    <mergeCell ref="A20:AB20"/>
    <mergeCell ref="AC11:BF11"/>
    <mergeCell ref="AC18:BF18"/>
    <mergeCell ref="AC8:BF8"/>
    <mergeCell ref="BG8:CV8"/>
    <mergeCell ref="A3:CV3"/>
    <mergeCell ref="A4:CV4"/>
    <mergeCell ref="A12:AB12"/>
    <mergeCell ref="A13:AB13"/>
    <mergeCell ref="AS5:BB5"/>
    <mergeCell ref="AC9:BF9"/>
    <mergeCell ref="A24:AJ24"/>
    <mergeCell ref="BG17:CV17"/>
    <mergeCell ref="AK23:BT23"/>
    <mergeCell ref="BG18:CV18"/>
    <mergeCell ref="A23:AJ23"/>
    <mergeCell ref="A8:AB8"/>
    <mergeCell ref="BG11:CV11"/>
    <mergeCell ref="A18:AB18"/>
    <mergeCell ref="AC19:BF19"/>
    <mergeCell ref="BG12:CV12"/>
    <mergeCell ref="AC15:BF15"/>
    <mergeCell ref="BG13:CV13"/>
    <mergeCell ref="A9:AB9"/>
    <mergeCell ref="AC13:BF13"/>
    <mergeCell ref="BG10:CV10"/>
    <mergeCell ref="A16:AB16"/>
    <mergeCell ref="AC12:BF12"/>
    <mergeCell ref="A14:AB14"/>
    <mergeCell ref="A21:AB21"/>
    <mergeCell ref="A17:AB17"/>
    <mergeCell ref="A10:AB10"/>
    <mergeCell ref="A11:AB11"/>
    <mergeCell ref="A19:AB19"/>
    <mergeCell ref="BG15:CV15"/>
    <mergeCell ref="BG19:CV19"/>
    <mergeCell ref="AC16:BF16"/>
    <mergeCell ref="BG16:CV16"/>
    <mergeCell ref="AC17:BF1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zoomScalePageLayoutView="0" workbookViewId="0" topLeftCell="A10">
      <selection activeCell="A22" sqref="A22:FK22"/>
    </sheetView>
  </sheetViews>
  <sheetFormatPr defaultColWidth="0.875" defaultRowHeight="12.75"/>
  <cols>
    <col min="1" max="10" width="0.875" style="44" customWidth="1"/>
    <col min="11" max="11" width="7.625" style="44" customWidth="1"/>
    <col min="12" max="16384" width="0.875" style="44" customWidth="1"/>
  </cols>
  <sheetData>
    <row r="1" spans="33:134" ht="15.75"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2"/>
    </row>
    <row r="2" spans="33:134" ht="15.75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</row>
    <row r="3" spans="33:134" ht="15.75" customHeight="1">
      <c r="AG3" s="189" t="s">
        <v>194</v>
      </c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</row>
    <row r="4" spans="33:134" ht="15.75"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2" t="s">
        <v>21</v>
      </c>
      <c r="BZ4" s="56" t="s">
        <v>175</v>
      </c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1" t="s">
        <v>22</v>
      </c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33:134" ht="15.75" customHeight="1"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</row>
    <row r="6" spans="33:134" ht="15.75">
      <c r="AG6" s="58" t="s">
        <v>25</v>
      </c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</row>
    <row r="7" spans="33:134" ht="12.75">
      <c r="AG7" s="57" t="s">
        <v>26</v>
      </c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</row>
    <row r="9" ht="3" customHeight="1"/>
    <row r="10" spans="1:167" s="7" customFormat="1" ht="100.5" customHeight="1">
      <c r="A10" s="171" t="s">
        <v>195</v>
      </c>
      <c r="B10" s="172"/>
      <c r="C10" s="172"/>
      <c r="D10" s="173"/>
      <c r="E10" s="171" t="s">
        <v>196</v>
      </c>
      <c r="F10" s="172"/>
      <c r="G10" s="172"/>
      <c r="H10" s="172"/>
      <c r="I10" s="172"/>
      <c r="J10" s="172"/>
      <c r="K10" s="173"/>
      <c r="L10" s="171" t="s">
        <v>197</v>
      </c>
      <c r="M10" s="172"/>
      <c r="N10" s="172"/>
      <c r="O10" s="172"/>
      <c r="P10" s="172"/>
      <c r="Q10" s="173"/>
      <c r="R10" s="171" t="s">
        <v>198</v>
      </c>
      <c r="S10" s="172"/>
      <c r="T10" s="172"/>
      <c r="U10" s="172"/>
      <c r="V10" s="173"/>
      <c r="W10" s="171" t="s">
        <v>199</v>
      </c>
      <c r="X10" s="172"/>
      <c r="Y10" s="172"/>
      <c r="Z10" s="172"/>
      <c r="AA10" s="173"/>
      <c r="AB10" s="171" t="s">
        <v>200</v>
      </c>
      <c r="AC10" s="172"/>
      <c r="AD10" s="172"/>
      <c r="AE10" s="172"/>
      <c r="AF10" s="173"/>
      <c r="AG10" s="171" t="s">
        <v>201</v>
      </c>
      <c r="AH10" s="172"/>
      <c r="AI10" s="172"/>
      <c r="AJ10" s="172"/>
      <c r="AK10" s="173"/>
      <c r="AL10" s="171" t="s">
        <v>202</v>
      </c>
      <c r="AM10" s="172"/>
      <c r="AN10" s="172"/>
      <c r="AO10" s="172"/>
      <c r="AP10" s="173"/>
      <c r="AQ10" s="186" t="s">
        <v>203</v>
      </c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8"/>
      <c r="BX10" s="186" t="s">
        <v>204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8"/>
      <c r="DY10" s="171" t="s">
        <v>205</v>
      </c>
      <c r="DZ10" s="172"/>
      <c r="EA10" s="172"/>
      <c r="EB10" s="172"/>
      <c r="EC10" s="173"/>
      <c r="ED10" s="171" t="s">
        <v>206</v>
      </c>
      <c r="EE10" s="172"/>
      <c r="EF10" s="172"/>
      <c r="EG10" s="172"/>
      <c r="EH10" s="173"/>
      <c r="EI10" s="171" t="s">
        <v>207</v>
      </c>
      <c r="EJ10" s="172"/>
      <c r="EK10" s="172"/>
      <c r="EL10" s="172"/>
      <c r="EM10" s="173"/>
      <c r="EN10" s="171" t="s">
        <v>208</v>
      </c>
      <c r="EO10" s="172"/>
      <c r="EP10" s="172"/>
      <c r="EQ10" s="173"/>
      <c r="ER10" s="171" t="s">
        <v>209</v>
      </c>
      <c r="ES10" s="172"/>
      <c r="ET10" s="172"/>
      <c r="EU10" s="172"/>
      <c r="EV10" s="172"/>
      <c r="EW10" s="172"/>
      <c r="EX10" s="172"/>
      <c r="EY10" s="173"/>
      <c r="EZ10" s="171" t="s">
        <v>210</v>
      </c>
      <c r="FA10" s="172"/>
      <c r="FB10" s="172"/>
      <c r="FC10" s="172"/>
      <c r="FD10" s="172"/>
      <c r="FE10" s="173"/>
      <c r="FF10" s="171" t="s">
        <v>211</v>
      </c>
      <c r="FG10" s="172"/>
      <c r="FH10" s="172"/>
      <c r="FI10" s="172"/>
      <c r="FJ10" s="172"/>
      <c r="FK10" s="173"/>
    </row>
    <row r="11" spans="1:167" s="7" customFormat="1" ht="100.5" customHeight="1">
      <c r="A11" s="174"/>
      <c r="B11" s="175"/>
      <c r="C11" s="175"/>
      <c r="D11" s="176"/>
      <c r="E11" s="174"/>
      <c r="F11" s="175"/>
      <c r="G11" s="175"/>
      <c r="H11" s="175"/>
      <c r="I11" s="175"/>
      <c r="J11" s="175"/>
      <c r="K11" s="176"/>
      <c r="L11" s="174"/>
      <c r="M11" s="175"/>
      <c r="N11" s="175"/>
      <c r="O11" s="175"/>
      <c r="P11" s="175"/>
      <c r="Q11" s="176"/>
      <c r="R11" s="174"/>
      <c r="S11" s="175"/>
      <c r="T11" s="175"/>
      <c r="U11" s="175"/>
      <c r="V11" s="176"/>
      <c r="W11" s="174"/>
      <c r="X11" s="175"/>
      <c r="Y11" s="175"/>
      <c r="Z11" s="175"/>
      <c r="AA11" s="176"/>
      <c r="AB11" s="174"/>
      <c r="AC11" s="175"/>
      <c r="AD11" s="175"/>
      <c r="AE11" s="175"/>
      <c r="AF11" s="176"/>
      <c r="AG11" s="174"/>
      <c r="AH11" s="175"/>
      <c r="AI11" s="175"/>
      <c r="AJ11" s="175"/>
      <c r="AK11" s="176"/>
      <c r="AL11" s="174"/>
      <c r="AM11" s="175"/>
      <c r="AN11" s="175"/>
      <c r="AO11" s="175"/>
      <c r="AP11" s="176"/>
      <c r="AQ11" s="186" t="s">
        <v>212</v>
      </c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8"/>
      <c r="BK11" s="171" t="s">
        <v>213</v>
      </c>
      <c r="BL11" s="172"/>
      <c r="BM11" s="172"/>
      <c r="BN11" s="173"/>
      <c r="BO11" s="171" t="s">
        <v>214</v>
      </c>
      <c r="BP11" s="172"/>
      <c r="BQ11" s="172"/>
      <c r="BR11" s="173"/>
      <c r="BS11" s="171" t="s">
        <v>215</v>
      </c>
      <c r="BT11" s="172"/>
      <c r="BU11" s="172"/>
      <c r="BV11" s="172"/>
      <c r="BW11" s="173"/>
      <c r="BX11" s="186" t="s">
        <v>212</v>
      </c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8"/>
      <c r="DL11" s="171" t="s">
        <v>213</v>
      </c>
      <c r="DM11" s="172"/>
      <c r="DN11" s="172"/>
      <c r="DO11" s="173"/>
      <c r="DP11" s="171" t="s">
        <v>214</v>
      </c>
      <c r="DQ11" s="172"/>
      <c r="DR11" s="172"/>
      <c r="DS11" s="173"/>
      <c r="DT11" s="171" t="s">
        <v>216</v>
      </c>
      <c r="DU11" s="172"/>
      <c r="DV11" s="172"/>
      <c r="DW11" s="172"/>
      <c r="DX11" s="173"/>
      <c r="DY11" s="174"/>
      <c r="DZ11" s="175"/>
      <c r="EA11" s="175"/>
      <c r="EB11" s="175"/>
      <c r="EC11" s="176"/>
      <c r="ED11" s="174"/>
      <c r="EE11" s="175"/>
      <c r="EF11" s="175"/>
      <c r="EG11" s="175"/>
      <c r="EH11" s="176"/>
      <c r="EI11" s="174"/>
      <c r="EJ11" s="175"/>
      <c r="EK11" s="175"/>
      <c r="EL11" s="175"/>
      <c r="EM11" s="176"/>
      <c r="EN11" s="174"/>
      <c r="EO11" s="175"/>
      <c r="EP11" s="175"/>
      <c r="EQ11" s="176"/>
      <c r="ER11" s="174"/>
      <c r="ES11" s="175"/>
      <c r="ET11" s="175"/>
      <c r="EU11" s="175"/>
      <c r="EV11" s="175"/>
      <c r="EW11" s="175"/>
      <c r="EX11" s="175"/>
      <c r="EY11" s="176"/>
      <c r="EZ11" s="174"/>
      <c r="FA11" s="175"/>
      <c r="FB11" s="175"/>
      <c r="FC11" s="175"/>
      <c r="FD11" s="175"/>
      <c r="FE11" s="176"/>
      <c r="FF11" s="174"/>
      <c r="FG11" s="175"/>
      <c r="FH11" s="175"/>
      <c r="FI11" s="175"/>
      <c r="FJ11" s="175"/>
      <c r="FK11" s="176"/>
    </row>
    <row r="12" spans="1:167" s="7" customFormat="1" ht="102" customHeight="1">
      <c r="A12" s="174"/>
      <c r="B12" s="175"/>
      <c r="C12" s="175"/>
      <c r="D12" s="176"/>
      <c r="E12" s="174"/>
      <c r="F12" s="175"/>
      <c r="G12" s="175"/>
      <c r="H12" s="175"/>
      <c r="I12" s="175"/>
      <c r="J12" s="175"/>
      <c r="K12" s="176"/>
      <c r="L12" s="174"/>
      <c r="M12" s="175"/>
      <c r="N12" s="175"/>
      <c r="O12" s="175"/>
      <c r="P12" s="175"/>
      <c r="Q12" s="176"/>
      <c r="R12" s="174"/>
      <c r="S12" s="175"/>
      <c r="T12" s="175"/>
      <c r="U12" s="175"/>
      <c r="V12" s="176"/>
      <c r="W12" s="174"/>
      <c r="X12" s="175"/>
      <c r="Y12" s="175"/>
      <c r="Z12" s="175"/>
      <c r="AA12" s="176"/>
      <c r="AB12" s="174"/>
      <c r="AC12" s="175"/>
      <c r="AD12" s="175"/>
      <c r="AE12" s="175"/>
      <c r="AF12" s="176"/>
      <c r="AG12" s="174"/>
      <c r="AH12" s="175"/>
      <c r="AI12" s="175"/>
      <c r="AJ12" s="175"/>
      <c r="AK12" s="176"/>
      <c r="AL12" s="174"/>
      <c r="AM12" s="175"/>
      <c r="AN12" s="175"/>
      <c r="AO12" s="175"/>
      <c r="AP12" s="176"/>
      <c r="AQ12" s="183" t="s">
        <v>217</v>
      </c>
      <c r="AR12" s="184"/>
      <c r="AS12" s="184"/>
      <c r="AT12" s="184"/>
      <c r="AU12" s="184"/>
      <c r="AV12" s="184"/>
      <c r="AW12" s="184"/>
      <c r="AX12" s="185"/>
      <c r="AY12" s="183" t="s">
        <v>218</v>
      </c>
      <c r="AZ12" s="184"/>
      <c r="BA12" s="184"/>
      <c r="BB12" s="184"/>
      <c r="BC12" s="184"/>
      <c r="BD12" s="184"/>
      <c r="BE12" s="184"/>
      <c r="BF12" s="185"/>
      <c r="BG12" s="171" t="s">
        <v>219</v>
      </c>
      <c r="BH12" s="172"/>
      <c r="BI12" s="172"/>
      <c r="BJ12" s="173"/>
      <c r="BK12" s="174"/>
      <c r="BL12" s="175"/>
      <c r="BM12" s="175"/>
      <c r="BN12" s="176"/>
      <c r="BO12" s="174"/>
      <c r="BP12" s="175"/>
      <c r="BQ12" s="175"/>
      <c r="BR12" s="176"/>
      <c r="BS12" s="174"/>
      <c r="BT12" s="175"/>
      <c r="BU12" s="175"/>
      <c r="BV12" s="175"/>
      <c r="BW12" s="176"/>
      <c r="BX12" s="183" t="s">
        <v>217</v>
      </c>
      <c r="BY12" s="184"/>
      <c r="BZ12" s="184"/>
      <c r="CA12" s="184"/>
      <c r="CB12" s="184"/>
      <c r="CC12" s="184"/>
      <c r="CD12" s="184"/>
      <c r="CE12" s="185"/>
      <c r="CF12" s="183" t="s">
        <v>218</v>
      </c>
      <c r="CG12" s="184"/>
      <c r="CH12" s="184"/>
      <c r="CI12" s="184"/>
      <c r="CJ12" s="184"/>
      <c r="CK12" s="184"/>
      <c r="CL12" s="184"/>
      <c r="CM12" s="185"/>
      <c r="CN12" s="171" t="s">
        <v>219</v>
      </c>
      <c r="CO12" s="172"/>
      <c r="CP12" s="172"/>
      <c r="CQ12" s="173"/>
      <c r="CR12" s="171" t="s">
        <v>220</v>
      </c>
      <c r="CS12" s="172"/>
      <c r="CT12" s="172"/>
      <c r="CU12" s="172"/>
      <c r="CV12" s="173"/>
      <c r="CW12" s="171" t="s">
        <v>221</v>
      </c>
      <c r="CX12" s="172"/>
      <c r="CY12" s="172"/>
      <c r="CZ12" s="172"/>
      <c r="DA12" s="173"/>
      <c r="DB12" s="171" t="s">
        <v>222</v>
      </c>
      <c r="DC12" s="172"/>
      <c r="DD12" s="172"/>
      <c r="DE12" s="172"/>
      <c r="DF12" s="173"/>
      <c r="DG12" s="171" t="s">
        <v>223</v>
      </c>
      <c r="DH12" s="172"/>
      <c r="DI12" s="172"/>
      <c r="DJ12" s="172"/>
      <c r="DK12" s="173"/>
      <c r="DL12" s="174"/>
      <c r="DM12" s="175"/>
      <c r="DN12" s="175"/>
      <c r="DO12" s="176"/>
      <c r="DP12" s="174"/>
      <c r="DQ12" s="175"/>
      <c r="DR12" s="175"/>
      <c r="DS12" s="176"/>
      <c r="DT12" s="174"/>
      <c r="DU12" s="175"/>
      <c r="DV12" s="175"/>
      <c r="DW12" s="175"/>
      <c r="DX12" s="176"/>
      <c r="DY12" s="174"/>
      <c r="DZ12" s="175"/>
      <c r="EA12" s="175"/>
      <c r="EB12" s="175"/>
      <c r="EC12" s="176"/>
      <c r="ED12" s="174"/>
      <c r="EE12" s="175"/>
      <c r="EF12" s="175"/>
      <c r="EG12" s="175"/>
      <c r="EH12" s="176"/>
      <c r="EI12" s="174"/>
      <c r="EJ12" s="175"/>
      <c r="EK12" s="175"/>
      <c r="EL12" s="175"/>
      <c r="EM12" s="176"/>
      <c r="EN12" s="174"/>
      <c r="EO12" s="175"/>
      <c r="EP12" s="175"/>
      <c r="EQ12" s="176"/>
      <c r="ER12" s="174"/>
      <c r="ES12" s="175"/>
      <c r="ET12" s="175"/>
      <c r="EU12" s="175"/>
      <c r="EV12" s="175"/>
      <c r="EW12" s="175"/>
      <c r="EX12" s="175"/>
      <c r="EY12" s="176"/>
      <c r="EZ12" s="174"/>
      <c r="FA12" s="175"/>
      <c r="FB12" s="175"/>
      <c r="FC12" s="175"/>
      <c r="FD12" s="175"/>
      <c r="FE12" s="176"/>
      <c r="FF12" s="174"/>
      <c r="FG12" s="175"/>
      <c r="FH12" s="175"/>
      <c r="FI12" s="175"/>
      <c r="FJ12" s="175"/>
      <c r="FK12" s="176"/>
    </row>
    <row r="13" spans="1:167" s="7" customFormat="1" ht="49.5" customHeight="1">
      <c r="A13" s="174"/>
      <c r="B13" s="175"/>
      <c r="C13" s="175"/>
      <c r="D13" s="176"/>
      <c r="E13" s="174"/>
      <c r="F13" s="175"/>
      <c r="G13" s="175"/>
      <c r="H13" s="175"/>
      <c r="I13" s="175"/>
      <c r="J13" s="175"/>
      <c r="K13" s="176"/>
      <c r="L13" s="174"/>
      <c r="M13" s="175"/>
      <c r="N13" s="175"/>
      <c r="O13" s="175"/>
      <c r="P13" s="175"/>
      <c r="Q13" s="176"/>
      <c r="R13" s="174"/>
      <c r="S13" s="175"/>
      <c r="T13" s="175"/>
      <c r="U13" s="175"/>
      <c r="V13" s="176"/>
      <c r="W13" s="174"/>
      <c r="X13" s="175"/>
      <c r="Y13" s="175"/>
      <c r="Z13" s="175"/>
      <c r="AA13" s="176"/>
      <c r="AB13" s="174"/>
      <c r="AC13" s="175"/>
      <c r="AD13" s="175"/>
      <c r="AE13" s="175"/>
      <c r="AF13" s="176"/>
      <c r="AG13" s="174"/>
      <c r="AH13" s="175"/>
      <c r="AI13" s="175"/>
      <c r="AJ13" s="175"/>
      <c r="AK13" s="176"/>
      <c r="AL13" s="174"/>
      <c r="AM13" s="175"/>
      <c r="AN13" s="175"/>
      <c r="AO13" s="175"/>
      <c r="AP13" s="176"/>
      <c r="AQ13" s="177" t="s">
        <v>224</v>
      </c>
      <c r="AR13" s="178"/>
      <c r="AS13" s="178"/>
      <c r="AT13" s="179"/>
      <c r="AU13" s="177" t="s">
        <v>225</v>
      </c>
      <c r="AV13" s="178"/>
      <c r="AW13" s="178"/>
      <c r="AX13" s="179"/>
      <c r="AY13" s="177" t="s">
        <v>224</v>
      </c>
      <c r="AZ13" s="178"/>
      <c r="BA13" s="178"/>
      <c r="BB13" s="179"/>
      <c r="BC13" s="177" t="s">
        <v>225</v>
      </c>
      <c r="BD13" s="178"/>
      <c r="BE13" s="178"/>
      <c r="BF13" s="179"/>
      <c r="BG13" s="174"/>
      <c r="BH13" s="175"/>
      <c r="BI13" s="175"/>
      <c r="BJ13" s="176"/>
      <c r="BK13" s="174"/>
      <c r="BL13" s="175"/>
      <c r="BM13" s="175"/>
      <c r="BN13" s="176"/>
      <c r="BO13" s="174"/>
      <c r="BP13" s="175"/>
      <c r="BQ13" s="175"/>
      <c r="BR13" s="176"/>
      <c r="BS13" s="174"/>
      <c r="BT13" s="175"/>
      <c r="BU13" s="175"/>
      <c r="BV13" s="175"/>
      <c r="BW13" s="176"/>
      <c r="BX13" s="177" t="s">
        <v>224</v>
      </c>
      <c r="BY13" s="178"/>
      <c r="BZ13" s="178"/>
      <c r="CA13" s="179"/>
      <c r="CB13" s="177" t="s">
        <v>225</v>
      </c>
      <c r="CC13" s="178"/>
      <c r="CD13" s="178"/>
      <c r="CE13" s="179"/>
      <c r="CF13" s="177" t="s">
        <v>224</v>
      </c>
      <c r="CG13" s="178"/>
      <c r="CH13" s="178"/>
      <c r="CI13" s="179"/>
      <c r="CJ13" s="177" t="s">
        <v>225</v>
      </c>
      <c r="CK13" s="178"/>
      <c r="CL13" s="178"/>
      <c r="CM13" s="179"/>
      <c r="CN13" s="174"/>
      <c r="CO13" s="175"/>
      <c r="CP13" s="175"/>
      <c r="CQ13" s="176"/>
      <c r="CR13" s="174"/>
      <c r="CS13" s="175"/>
      <c r="CT13" s="175"/>
      <c r="CU13" s="175"/>
      <c r="CV13" s="176"/>
      <c r="CW13" s="174"/>
      <c r="CX13" s="175"/>
      <c r="CY13" s="175"/>
      <c r="CZ13" s="175"/>
      <c r="DA13" s="176"/>
      <c r="DB13" s="174"/>
      <c r="DC13" s="175"/>
      <c r="DD13" s="175"/>
      <c r="DE13" s="175"/>
      <c r="DF13" s="176"/>
      <c r="DG13" s="174"/>
      <c r="DH13" s="175"/>
      <c r="DI13" s="175"/>
      <c r="DJ13" s="175"/>
      <c r="DK13" s="176"/>
      <c r="DL13" s="174"/>
      <c r="DM13" s="175"/>
      <c r="DN13" s="175"/>
      <c r="DO13" s="176"/>
      <c r="DP13" s="174"/>
      <c r="DQ13" s="175"/>
      <c r="DR13" s="175"/>
      <c r="DS13" s="176"/>
      <c r="DT13" s="174"/>
      <c r="DU13" s="175"/>
      <c r="DV13" s="175"/>
      <c r="DW13" s="175"/>
      <c r="DX13" s="176"/>
      <c r="DY13" s="174"/>
      <c r="DZ13" s="175"/>
      <c r="EA13" s="175"/>
      <c r="EB13" s="175"/>
      <c r="EC13" s="176"/>
      <c r="ED13" s="174"/>
      <c r="EE13" s="175"/>
      <c r="EF13" s="175"/>
      <c r="EG13" s="175"/>
      <c r="EH13" s="176"/>
      <c r="EI13" s="174"/>
      <c r="EJ13" s="175"/>
      <c r="EK13" s="175"/>
      <c r="EL13" s="175"/>
      <c r="EM13" s="176"/>
      <c r="EN13" s="174"/>
      <c r="EO13" s="175"/>
      <c r="EP13" s="175"/>
      <c r="EQ13" s="176"/>
      <c r="ER13" s="174"/>
      <c r="ES13" s="175"/>
      <c r="ET13" s="175"/>
      <c r="EU13" s="175"/>
      <c r="EV13" s="175"/>
      <c r="EW13" s="175"/>
      <c r="EX13" s="175"/>
      <c r="EY13" s="176"/>
      <c r="EZ13" s="174"/>
      <c r="FA13" s="175"/>
      <c r="FB13" s="175"/>
      <c r="FC13" s="175"/>
      <c r="FD13" s="175"/>
      <c r="FE13" s="176"/>
      <c r="FF13" s="174"/>
      <c r="FG13" s="175"/>
      <c r="FH13" s="175"/>
      <c r="FI13" s="175"/>
      <c r="FJ13" s="175"/>
      <c r="FK13" s="176"/>
    </row>
    <row r="14" spans="1:167" s="7" customFormat="1" ht="3" customHeight="1">
      <c r="A14" s="165"/>
      <c r="B14" s="166"/>
      <c r="C14" s="166"/>
      <c r="D14" s="167"/>
      <c r="E14" s="165"/>
      <c r="F14" s="166"/>
      <c r="G14" s="166"/>
      <c r="H14" s="166"/>
      <c r="I14" s="166"/>
      <c r="J14" s="166"/>
      <c r="K14" s="167"/>
      <c r="L14" s="165"/>
      <c r="M14" s="166"/>
      <c r="N14" s="166"/>
      <c r="O14" s="166"/>
      <c r="P14" s="166"/>
      <c r="Q14" s="167"/>
      <c r="R14" s="165"/>
      <c r="S14" s="166"/>
      <c r="T14" s="166"/>
      <c r="U14" s="166"/>
      <c r="V14" s="167"/>
      <c r="W14" s="165"/>
      <c r="X14" s="166"/>
      <c r="Y14" s="166"/>
      <c r="Z14" s="166"/>
      <c r="AA14" s="167"/>
      <c r="AB14" s="165"/>
      <c r="AC14" s="166"/>
      <c r="AD14" s="166"/>
      <c r="AE14" s="166"/>
      <c r="AF14" s="167"/>
      <c r="AG14" s="165"/>
      <c r="AH14" s="166"/>
      <c r="AI14" s="166"/>
      <c r="AJ14" s="166"/>
      <c r="AK14" s="167"/>
      <c r="AL14" s="165"/>
      <c r="AM14" s="166"/>
      <c r="AN14" s="166"/>
      <c r="AO14" s="166"/>
      <c r="AP14" s="167"/>
      <c r="AQ14" s="180"/>
      <c r="AR14" s="181"/>
      <c r="AS14" s="181"/>
      <c r="AT14" s="182"/>
      <c r="AU14" s="180"/>
      <c r="AV14" s="181"/>
      <c r="AW14" s="181"/>
      <c r="AX14" s="182"/>
      <c r="AY14" s="180"/>
      <c r="AZ14" s="181"/>
      <c r="BA14" s="181"/>
      <c r="BB14" s="182"/>
      <c r="BC14" s="180"/>
      <c r="BD14" s="181"/>
      <c r="BE14" s="181"/>
      <c r="BF14" s="182"/>
      <c r="BG14" s="168"/>
      <c r="BH14" s="169"/>
      <c r="BI14" s="169"/>
      <c r="BJ14" s="170"/>
      <c r="BK14" s="168"/>
      <c r="BL14" s="169"/>
      <c r="BM14" s="169"/>
      <c r="BN14" s="170"/>
      <c r="BO14" s="168"/>
      <c r="BP14" s="169"/>
      <c r="BQ14" s="169"/>
      <c r="BR14" s="170"/>
      <c r="BS14" s="168"/>
      <c r="BT14" s="169"/>
      <c r="BU14" s="169"/>
      <c r="BV14" s="169"/>
      <c r="BW14" s="170"/>
      <c r="BX14" s="180"/>
      <c r="BY14" s="181"/>
      <c r="BZ14" s="181"/>
      <c r="CA14" s="182"/>
      <c r="CB14" s="180"/>
      <c r="CC14" s="181"/>
      <c r="CD14" s="181"/>
      <c r="CE14" s="182"/>
      <c r="CF14" s="180"/>
      <c r="CG14" s="181"/>
      <c r="CH14" s="181"/>
      <c r="CI14" s="182"/>
      <c r="CJ14" s="180"/>
      <c r="CK14" s="181"/>
      <c r="CL14" s="181"/>
      <c r="CM14" s="182"/>
      <c r="CN14" s="168"/>
      <c r="CO14" s="169"/>
      <c r="CP14" s="169"/>
      <c r="CQ14" s="170"/>
      <c r="CR14" s="168"/>
      <c r="CS14" s="169"/>
      <c r="CT14" s="169"/>
      <c r="CU14" s="169"/>
      <c r="CV14" s="170"/>
      <c r="CW14" s="168"/>
      <c r="CX14" s="169"/>
      <c r="CY14" s="169"/>
      <c r="CZ14" s="169"/>
      <c r="DA14" s="170"/>
      <c r="DB14" s="168"/>
      <c r="DC14" s="169"/>
      <c r="DD14" s="169"/>
      <c r="DE14" s="169"/>
      <c r="DF14" s="170"/>
      <c r="DG14" s="168"/>
      <c r="DH14" s="169"/>
      <c r="DI14" s="169"/>
      <c r="DJ14" s="169"/>
      <c r="DK14" s="170"/>
      <c r="DL14" s="168"/>
      <c r="DM14" s="169"/>
      <c r="DN14" s="169"/>
      <c r="DO14" s="170"/>
      <c r="DP14" s="168"/>
      <c r="DQ14" s="169"/>
      <c r="DR14" s="169"/>
      <c r="DS14" s="170"/>
      <c r="DT14" s="168"/>
      <c r="DU14" s="169"/>
      <c r="DV14" s="169"/>
      <c r="DW14" s="169"/>
      <c r="DX14" s="170"/>
      <c r="DY14" s="165"/>
      <c r="DZ14" s="166"/>
      <c r="EA14" s="166"/>
      <c r="EB14" s="166"/>
      <c r="EC14" s="167"/>
      <c r="ED14" s="165"/>
      <c r="EE14" s="166"/>
      <c r="EF14" s="166"/>
      <c r="EG14" s="166"/>
      <c r="EH14" s="167"/>
      <c r="EI14" s="165"/>
      <c r="EJ14" s="166"/>
      <c r="EK14" s="166"/>
      <c r="EL14" s="166"/>
      <c r="EM14" s="167"/>
      <c r="EN14" s="165"/>
      <c r="EO14" s="166"/>
      <c r="EP14" s="166"/>
      <c r="EQ14" s="167"/>
      <c r="ER14" s="165"/>
      <c r="ES14" s="166"/>
      <c r="ET14" s="166"/>
      <c r="EU14" s="166"/>
      <c r="EV14" s="166"/>
      <c r="EW14" s="166"/>
      <c r="EX14" s="166"/>
      <c r="EY14" s="167"/>
      <c r="EZ14" s="165"/>
      <c r="FA14" s="166"/>
      <c r="FB14" s="166"/>
      <c r="FC14" s="166"/>
      <c r="FD14" s="166"/>
      <c r="FE14" s="167"/>
      <c r="FF14" s="165"/>
      <c r="FG14" s="166"/>
      <c r="FH14" s="166"/>
      <c r="FI14" s="166"/>
      <c r="FJ14" s="166"/>
      <c r="FK14" s="167"/>
    </row>
    <row r="15" spans="1:167" s="7" customFormat="1" ht="11.25" customHeight="1">
      <c r="A15" s="163">
        <v>1</v>
      </c>
      <c r="B15" s="163"/>
      <c r="C15" s="163"/>
      <c r="D15" s="163"/>
      <c r="E15" s="163">
        <v>2</v>
      </c>
      <c r="F15" s="163"/>
      <c r="G15" s="163"/>
      <c r="H15" s="163"/>
      <c r="I15" s="163"/>
      <c r="J15" s="163"/>
      <c r="K15" s="163"/>
      <c r="L15" s="163">
        <v>3</v>
      </c>
      <c r="M15" s="163"/>
      <c r="N15" s="163"/>
      <c r="O15" s="163"/>
      <c r="P15" s="163"/>
      <c r="Q15" s="163"/>
      <c r="R15" s="163">
        <v>4</v>
      </c>
      <c r="S15" s="163"/>
      <c r="T15" s="163"/>
      <c r="U15" s="163"/>
      <c r="V15" s="163"/>
      <c r="W15" s="163">
        <v>5</v>
      </c>
      <c r="X15" s="163"/>
      <c r="Y15" s="163"/>
      <c r="Z15" s="163"/>
      <c r="AA15" s="163"/>
      <c r="AB15" s="163">
        <v>6</v>
      </c>
      <c r="AC15" s="163"/>
      <c r="AD15" s="163"/>
      <c r="AE15" s="163"/>
      <c r="AF15" s="163"/>
      <c r="AG15" s="163">
        <v>7</v>
      </c>
      <c r="AH15" s="163"/>
      <c r="AI15" s="163"/>
      <c r="AJ15" s="163"/>
      <c r="AK15" s="163"/>
      <c r="AL15" s="163">
        <v>8</v>
      </c>
      <c r="AM15" s="163"/>
      <c r="AN15" s="163"/>
      <c r="AO15" s="163"/>
      <c r="AP15" s="163"/>
      <c r="AQ15" s="163">
        <v>9</v>
      </c>
      <c r="AR15" s="163"/>
      <c r="AS15" s="163"/>
      <c r="AT15" s="163"/>
      <c r="AU15" s="163">
        <v>10</v>
      </c>
      <c r="AV15" s="163"/>
      <c r="AW15" s="163"/>
      <c r="AX15" s="163"/>
      <c r="AY15" s="163">
        <v>11</v>
      </c>
      <c r="AZ15" s="163"/>
      <c r="BA15" s="163"/>
      <c r="BB15" s="163"/>
      <c r="BC15" s="163">
        <v>12</v>
      </c>
      <c r="BD15" s="163"/>
      <c r="BE15" s="163"/>
      <c r="BF15" s="163"/>
      <c r="BG15" s="163">
        <v>13</v>
      </c>
      <c r="BH15" s="163"/>
      <c r="BI15" s="163"/>
      <c r="BJ15" s="163"/>
      <c r="BK15" s="163">
        <v>14</v>
      </c>
      <c r="BL15" s="163"/>
      <c r="BM15" s="163"/>
      <c r="BN15" s="163"/>
      <c r="BO15" s="163">
        <v>15</v>
      </c>
      <c r="BP15" s="163"/>
      <c r="BQ15" s="163"/>
      <c r="BR15" s="163"/>
      <c r="BS15" s="163">
        <v>16</v>
      </c>
      <c r="BT15" s="163"/>
      <c r="BU15" s="163"/>
      <c r="BV15" s="163"/>
      <c r="BW15" s="163"/>
      <c r="BX15" s="163">
        <v>17</v>
      </c>
      <c r="BY15" s="163"/>
      <c r="BZ15" s="163"/>
      <c r="CA15" s="163"/>
      <c r="CB15" s="163">
        <v>18</v>
      </c>
      <c r="CC15" s="163"/>
      <c r="CD15" s="163"/>
      <c r="CE15" s="163"/>
      <c r="CF15" s="163">
        <v>19</v>
      </c>
      <c r="CG15" s="163"/>
      <c r="CH15" s="163"/>
      <c r="CI15" s="163"/>
      <c r="CJ15" s="163">
        <v>20</v>
      </c>
      <c r="CK15" s="163"/>
      <c r="CL15" s="163"/>
      <c r="CM15" s="163"/>
      <c r="CN15" s="163">
        <v>21</v>
      </c>
      <c r="CO15" s="163"/>
      <c r="CP15" s="163"/>
      <c r="CQ15" s="163"/>
      <c r="CR15" s="163">
        <v>22</v>
      </c>
      <c r="CS15" s="163"/>
      <c r="CT15" s="163"/>
      <c r="CU15" s="163"/>
      <c r="CV15" s="163"/>
      <c r="CW15" s="163">
        <v>23</v>
      </c>
      <c r="CX15" s="163"/>
      <c r="CY15" s="163"/>
      <c r="CZ15" s="163"/>
      <c r="DA15" s="163"/>
      <c r="DB15" s="163">
        <v>24</v>
      </c>
      <c r="DC15" s="163"/>
      <c r="DD15" s="163"/>
      <c r="DE15" s="163"/>
      <c r="DF15" s="163"/>
      <c r="DG15" s="163">
        <v>25</v>
      </c>
      <c r="DH15" s="163"/>
      <c r="DI15" s="163"/>
      <c r="DJ15" s="163"/>
      <c r="DK15" s="163"/>
      <c r="DL15" s="163">
        <v>26</v>
      </c>
      <c r="DM15" s="163"/>
      <c r="DN15" s="163"/>
      <c r="DO15" s="163"/>
      <c r="DP15" s="163">
        <v>27</v>
      </c>
      <c r="DQ15" s="163"/>
      <c r="DR15" s="163"/>
      <c r="DS15" s="163"/>
      <c r="DT15" s="163">
        <v>28</v>
      </c>
      <c r="DU15" s="163"/>
      <c r="DV15" s="163"/>
      <c r="DW15" s="163"/>
      <c r="DX15" s="163"/>
      <c r="DY15" s="163">
        <v>29</v>
      </c>
      <c r="DZ15" s="163"/>
      <c r="EA15" s="163"/>
      <c r="EB15" s="163"/>
      <c r="EC15" s="163"/>
      <c r="ED15" s="163">
        <v>30</v>
      </c>
      <c r="EE15" s="163"/>
      <c r="EF15" s="163"/>
      <c r="EG15" s="163"/>
      <c r="EH15" s="163"/>
      <c r="EI15" s="163">
        <v>31</v>
      </c>
      <c r="EJ15" s="163"/>
      <c r="EK15" s="163"/>
      <c r="EL15" s="163"/>
      <c r="EM15" s="163"/>
      <c r="EN15" s="163">
        <v>32</v>
      </c>
      <c r="EO15" s="163"/>
      <c r="EP15" s="163"/>
      <c r="EQ15" s="163"/>
      <c r="ER15" s="163">
        <v>33</v>
      </c>
      <c r="ES15" s="163"/>
      <c r="ET15" s="163"/>
      <c r="EU15" s="163"/>
      <c r="EV15" s="163"/>
      <c r="EW15" s="163"/>
      <c r="EX15" s="163"/>
      <c r="EY15" s="163"/>
      <c r="EZ15" s="163">
        <v>34</v>
      </c>
      <c r="FA15" s="163"/>
      <c r="FB15" s="163"/>
      <c r="FC15" s="163"/>
      <c r="FD15" s="163"/>
      <c r="FE15" s="163"/>
      <c r="FF15" s="163">
        <v>35</v>
      </c>
      <c r="FG15" s="163"/>
      <c r="FH15" s="163"/>
      <c r="FI15" s="163"/>
      <c r="FJ15" s="163"/>
      <c r="FK15" s="163"/>
    </row>
    <row r="16" spans="1:167" s="45" customFormat="1" ht="12">
      <c r="A16" s="161" t="s">
        <v>0</v>
      </c>
      <c r="B16" s="161"/>
      <c r="C16" s="161"/>
      <c r="D16" s="161"/>
      <c r="E16" s="164" t="s">
        <v>25</v>
      </c>
      <c r="F16" s="164"/>
      <c r="G16" s="164"/>
      <c r="H16" s="164"/>
      <c r="I16" s="164"/>
      <c r="J16" s="164"/>
      <c r="K16" s="164"/>
      <c r="L16" s="160" t="s">
        <v>53</v>
      </c>
      <c r="M16" s="160"/>
      <c r="N16" s="160"/>
      <c r="O16" s="160"/>
      <c r="P16" s="160"/>
      <c r="Q16" s="160"/>
      <c r="R16" s="202" t="s">
        <v>53</v>
      </c>
      <c r="S16" s="203"/>
      <c r="T16" s="203"/>
      <c r="U16" s="203"/>
      <c r="V16" s="204"/>
      <c r="W16" s="160" t="s">
        <v>53</v>
      </c>
      <c r="X16" s="160"/>
      <c r="Y16" s="160"/>
      <c r="Z16" s="160"/>
      <c r="AA16" s="160"/>
      <c r="AB16" s="202" t="s">
        <v>53</v>
      </c>
      <c r="AC16" s="203"/>
      <c r="AD16" s="203"/>
      <c r="AE16" s="203"/>
      <c r="AF16" s="204"/>
      <c r="AG16" s="160" t="s">
        <v>53</v>
      </c>
      <c r="AH16" s="160"/>
      <c r="AI16" s="160"/>
      <c r="AJ16" s="160"/>
      <c r="AK16" s="160"/>
      <c r="AL16" s="160" t="s">
        <v>53</v>
      </c>
      <c r="AM16" s="160"/>
      <c r="AN16" s="160"/>
      <c r="AO16" s="160"/>
      <c r="AP16" s="160"/>
      <c r="AQ16" s="162" t="s">
        <v>53</v>
      </c>
      <c r="AR16" s="160"/>
      <c r="AS16" s="160"/>
      <c r="AT16" s="160"/>
      <c r="AU16" s="160" t="s">
        <v>53</v>
      </c>
      <c r="AV16" s="160"/>
      <c r="AW16" s="160"/>
      <c r="AX16" s="160"/>
      <c r="AY16" s="160" t="s">
        <v>53</v>
      </c>
      <c r="AZ16" s="160"/>
      <c r="BA16" s="160"/>
      <c r="BB16" s="160"/>
      <c r="BC16" s="160" t="s">
        <v>53</v>
      </c>
      <c r="BD16" s="160"/>
      <c r="BE16" s="160"/>
      <c r="BF16" s="160"/>
      <c r="BG16" s="160" t="s">
        <v>53</v>
      </c>
      <c r="BH16" s="160"/>
      <c r="BI16" s="160"/>
      <c r="BJ16" s="160"/>
      <c r="BK16" s="160" t="s">
        <v>53</v>
      </c>
      <c r="BL16" s="160"/>
      <c r="BM16" s="160"/>
      <c r="BN16" s="160"/>
      <c r="BO16" s="160" t="s">
        <v>53</v>
      </c>
      <c r="BP16" s="160"/>
      <c r="BQ16" s="160"/>
      <c r="BR16" s="160"/>
      <c r="BS16" s="160" t="s">
        <v>53</v>
      </c>
      <c r="BT16" s="160"/>
      <c r="BU16" s="160"/>
      <c r="BV16" s="160"/>
      <c r="BW16" s="160"/>
      <c r="BX16" s="160" t="s">
        <v>53</v>
      </c>
      <c r="BY16" s="160"/>
      <c r="BZ16" s="160"/>
      <c r="CA16" s="160"/>
      <c r="CB16" s="160" t="s">
        <v>53</v>
      </c>
      <c r="CC16" s="160"/>
      <c r="CD16" s="160"/>
      <c r="CE16" s="160"/>
      <c r="CF16" s="160" t="s">
        <v>53</v>
      </c>
      <c r="CG16" s="160"/>
      <c r="CH16" s="160"/>
      <c r="CI16" s="160"/>
      <c r="CJ16" s="160" t="s">
        <v>53</v>
      </c>
      <c r="CK16" s="160"/>
      <c r="CL16" s="160"/>
      <c r="CM16" s="160"/>
      <c r="CN16" s="160" t="s">
        <v>53</v>
      </c>
      <c r="CO16" s="160"/>
      <c r="CP16" s="160"/>
      <c r="CQ16" s="160"/>
      <c r="CR16" s="160" t="s">
        <v>53</v>
      </c>
      <c r="CS16" s="160"/>
      <c r="CT16" s="160"/>
      <c r="CU16" s="160"/>
      <c r="CV16" s="160"/>
      <c r="CW16" s="160" t="s">
        <v>53</v>
      </c>
      <c r="CX16" s="160"/>
      <c r="CY16" s="160"/>
      <c r="CZ16" s="160"/>
      <c r="DA16" s="160"/>
      <c r="DB16" s="160" t="s">
        <v>53</v>
      </c>
      <c r="DC16" s="160"/>
      <c r="DD16" s="160"/>
      <c r="DE16" s="160"/>
      <c r="DF16" s="160"/>
      <c r="DG16" s="160" t="s">
        <v>53</v>
      </c>
      <c r="DH16" s="160"/>
      <c r="DI16" s="160"/>
      <c r="DJ16" s="160"/>
      <c r="DK16" s="160"/>
      <c r="DL16" s="160" t="s">
        <v>53</v>
      </c>
      <c r="DM16" s="160"/>
      <c r="DN16" s="160"/>
      <c r="DO16" s="160"/>
      <c r="DP16" s="160" t="s">
        <v>53</v>
      </c>
      <c r="DQ16" s="160"/>
      <c r="DR16" s="160"/>
      <c r="DS16" s="160"/>
      <c r="DT16" s="160" t="s">
        <v>53</v>
      </c>
      <c r="DU16" s="160"/>
      <c r="DV16" s="160"/>
      <c r="DW16" s="160"/>
      <c r="DX16" s="160"/>
      <c r="DY16" s="161" t="s">
        <v>53</v>
      </c>
      <c r="DZ16" s="161"/>
      <c r="EA16" s="161"/>
      <c r="EB16" s="161"/>
      <c r="EC16" s="161"/>
      <c r="ED16" s="161" t="s">
        <v>53</v>
      </c>
      <c r="EE16" s="161"/>
      <c r="EF16" s="161"/>
      <c r="EG16" s="161"/>
      <c r="EH16" s="161"/>
      <c r="EI16" s="161" t="s">
        <v>53</v>
      </c>
      <c r="EJ16" s="161"/>
      <c r="EK16" s="161"/>
      <c r="EL16" s="161"/>
      <c r="EM16" s="161"/>
      <c r="EN16" s="160" t="s">
        <v>53</v>
      </c>
      <c r="EO16" s="160"/>
      <c r="EP16" s="160"/>
      <c r="EQ16" s="160"/>
      <c r="ER16" s="160" t="s">
        <v>53</v>
      </c>
      <c r="ES16" s="160"/>
      <c r="ET16" s="160"/>
      <c r="EU16" s="160"/>
      <c r="EV16" s="160"/>
      <c r="EW16" s="160"/>
      <c r="EX16" s="160"/>
      <c r="EY16" s="160"/>
      <c r="EZ16" s="202" t="s">
        <v>53</v>
      </c>
      <c r="FA16" s="203"/>
      <c r="FB16" s="203"/>
      <c r="FC16" s="203"/>
      <c r="FD16" s="203"/>
      <c r="FE16" s="204"/>
      <c r="FF16" s="161" t="s">
        <v>53</v>
      </c>
      <c r="FG16" s="161"/>
      <c r="FH16" s="161"/>
      <c r="FI16" s="161"/>
      <c r="FJ16" s="161"/>
      <c r="FK16" s="161"/>
    </row>
    <row r="17" s="1" customFormat="1" ht="6" customHeight="1"/>
    <row r="18" spans="1:102" s="1" customFormat="1" ht="15.75">
      <c r="A18" s="58" t="s">
        <v>35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 t="s">
        <v>177</v>
      </c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</row>
    <row r="19" spans="1:102" s="3" customFormat="1" ht="13.5" customHeight="1">
      <c r="A19" s="57" t="s">
        <v>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 t="s">
        <v>18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 t="s">
        <v>19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</row>
    <row r="20" s="1" customFormat="1" ht="7.5" customHeight="1"/>
    <row r="21" spans="1:25" s="4" customFormat="1" ht="3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167" s="7" customFormat="1" ht="27" customHeight="1">
      <c r="A22" s="96" t="s">
        <v>226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</row>
    <row r="23" spans="1:101" s="7" customFormat="1" ht="12.75" customHeight="1">
      <c r="A23" s="46" t="s">
        <v>227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="7" customFormat="1" ht="12.75" customHeight="1">
      <c r="A24" s="46" t="s">
        <v>228</v>
      </c>
    </row>
    <row r="25" s="7" customFormat="1" ht="12.75" customHeight="1">
      <c r="A25" s="46" t="s">
        <v>229</v>
      </c>
    </row>
    <row r="26" s="7" customFormat="1" ht="12.75" customHeight="1">
      <c r="A26" s="46" t="s">
        <v>230</v>
      </c>
    </row>
    <row r="27" s="7" customFormat="1" ht="12.75" customHeight="1">
      <c r="A27" s="46" t="s">
        <v>231</v>
      </c>
    </row>
  </sheetData>
  <sheetProtection/>
  <mergeCells count="151">
    <mergeCell ref="AG3:ED3"/>
    <mergeCell ref="BZ4:CJ4"/>
    <mergeCell ref="AG6:ED6"/>
    <mergeCell ref="AG7:ED7"/>
    <mergeCell ref="A10:D13"/>
    <mergeCell ref="E10:K13"/>
    <mergeCell ref="L10:Q13"/>
    <mergeCell ref="R10:V13"/>
    <mergeCell ref="W10:AA13"/>
    <mergeCell ref="AB10:AF13"/>
    <mergeCell ref="AG10:AK13"/>
    <mergeCell ref="AL10:AP13"/>
    <mergeCell ref="AQ10:BW10"/>
    <mergeCell ref="BX10:DX10"/>
    <mergeCell ref="DY10:EC13"/>
    <mergeCell ref="ED10:EH13"/>
    <mergeCell ref="DL11:DO13"/>
    <mergeCell ref="DP11:DS13"/>
    <mergeCell ref="DT11:DX13"/>
    <mergeCell ref="AQ12:AX12"/>
    <mergeCell ref="EI10:EM13"/>
    <mergeCell ref="EN10:EQ13"/>
    <mergeCell ref="ER10:EY13"/>
    <mergeCell ref="EZ10:FE13"/>
    <mergeCell ref="FF10:FK13"/>
    <mergeCell ref="AQ11:BJ11"/>
    <mergeCell ref="BK11:BN13"/>
    <mergeCell ref="BO11:BR13"/>
    <mergeCell ref="BS11:BW13"/>
    <mergeCell ref="BX11:DK11"/>
    <mergeCell ref="AY12:BF12"/>
    <mergeCell ref="BG12:BJ13"/>
    <mergeCell ref="BX12:CE12"/>
    <mergeCell ref="CF12:CM12"/>
    <mergeCell ref="CN12:CQ13"/>
    <mergeCell ref="CR12:CV13"/>
    <mergeCell ref="CJ13:CM14"/>
    <mergeCell ref="CN14:CQ14"/>
    <mergeCell ref="CR14:CV14"/>
    <mergeCell ref="CW12:DA13"/>
    <mergeCell ref="DB12:DF13"/>
    <mergeCell ref="DG12:DK13"/>
    <mergeCell ref="AQ13:AT14"/>
    <mergeCell ref="AU13:AX14"/>
    <mergeCell ref="AY13:BB14"/>
    <mergeCell ref="BC13:BF14"/>
    <mergeCell ref="BX13:CA14"/>
    <mergeCell ref="CB13:CE14"/>
    <mergeCell ref="CF13:CI14"/>
    <mergeCell ref="A14:D14"/>
    <mergeCell ref="E14:K14"/>
    <mergeCell ref="L14:Q14"/>
    <mergeCell ref="R14:V14"/>
    <mergeCell ref="W14:AA14"/>
    <mergeCell ref="AB14:AF14"/>
    <mergeCell ref="AG14:AK14"/>
    <mergeCell ref="AL14:AP14"/>
    <mergeCell ref="BG14:BJ14"/>
    <mergeCell ref="BK14:BN14"/>
    <mergeCell ref="BO14:BR14"/>
    <mergeCell ref="BS14:BW14"/>
    <mergeCell ref="CW14:DA14"/>
    <mergeCell ref="DB14:DF14"/>
    <mergeCell ref="DG14:DK14"/>
    <mergeCell ref="DL14:DO14"/>
    <mergeCell ref="DP14:DS14"/>
    <mergeCell ref="DT14:DX14"/>
    <mergeCell ref="DY14:EC14"/>
    <mergeCell ref="ED14:EH14"/>
    <mergeCell ref="EI14:EM14"/>
    <mergeCell ref="EN14:EQ14"/>
    <mergeCell ref="ER14:EY14"/>
    <mergeCell ref="EZ14:FE14"/>
    <mergeCell ref="FF14:FK14"/>
    <mergeCell ref="A15:D15"/>
    <mergeCell ref="E15:K15"/>
    <mergeCell ref="L15:Q15"/>
    <mergeCell ref="R15:V15"/>
    <mergeCell ref="W15:AA15"/>
    <mergeCell ref="AB15:AF15"/>
    <mergeCell ref="AG15:AK15"/>
    <mergeCell ref="AL15:AP15"/>
    <mergeCell ref="AQ15:AT15"/>
    <mergeCell ref="AU15:AX15"/>
    <mergeCell ref="AY15:BB15"/>
    <mergeCell ref="BC15:BF15"/>
    <mergeCell ref="BG15:BJ15"/>
    <mergeCell ref="BK15:BN15"/>
    <mergeCell ref="BO15:BR15"/>
    <mergeCell ref="BS15:BW15"/>
    <mergeCell ref="BX15:CA15"/>
    <mergeCell ref="CB15:CE15"/>
    <mergeCell ref="CF15:CI15"/>
    <mergeCell ref="CJ15:CM15"/>
    <mergeCell ref="CN15:CQ15"/>
    <mergeCell ref="CR15:CV15"/>
    <mergeCell ref="CW15:DA15"/>
    <mergeCell ref="DB15:DF15"/>
    <mergeCell ref="DG15:DK15"/>
    <mergeCell ref="DL15:DO15"/>
    <mergeCell ref="DP15:DS15"/>
    <mergeCell ref="DT15:DX15"/>
    <mergeCell ref="DY15:EC15"/>
    <mergeCell ref="ED15:EH15"/>
    <mergeCell ref="EI15:EM15"/>
    <mergeCell ref="EN15:EQ15"/>
    <mergeCell ref="ER15:EY15"/>
    <mergeCell ref="EZ15:FE15"/>
    <mergeCell ref="FF15:FK15"/>
    <mergeCell ref="A16:D16"/>
    <mergeCell ref="E16:K16"/>
    <mergeCell ref="L16:Q16"/>
    <mergeCell ref="R16:V16"/>
    <mergeCell ref="W16:AA16"/>
    <mergeCell ref="AB16:AF16"/>
    <mergeCell ref="AG16:AK16"/>
    <mergeCell ref="AL16:AP16"/>
    <mergeCell ref="AQ16:AT16"/>
    <mergeCell ref="AU16:AX16"/>
    <mergeCell ref="AY16:BB16"/>
    <mergeCell ref="BC16:BF16"/>
    <mergeCell ref="BG16:BJ16"/>
    <mergeCell ref="BK16:BN16"/>
    <mergeCell ref="BO16:BR16"/>
    <mergeCell ref="BS16:BW16"/>
    <mergeCell ref="BX16:CA16"/>
    <mergeCell ref="CB16:CE16"/>
    <mergeCell ref="CF16:CI16"/>
    <mergeCell ref="CJ16:CM16"/>
    <mergeCell ref="CN16:CQ16"/>
    <mergeCell ref="CR16:CV16"/>
    <mergeCell ref="CW16:DA16"/>
    <mergeCell ref="DB16:DF16"/>
    <mergeCell ref="DG16:DK16"/>
    <mergeCell ref="DL16:DO16"/>
    <mergeCell ref="DP16:DS16"/>
    <mergeCell ref="DT16:DX16"/>
    <mergeCell ref="DY16:EC16"/>
    <mergeCell ref="ED16:EH16"/>
    <mergeCell ref="EI16:EM16"/>
    <mergeCell ref="EN16:EQ16"/>
    <mergeCell ref="A19:AK19"/>
    <mergeCell ref="AL19:BV19"/>
    <mergeCell ref="BW19:CX19"/>
    <mergeCell ref="A22:FK22"/>
    <mergeCell ref="ER16:EY16"/>
    <mergeCell ref="EZ16:FE16"/>
    <mergeCell ref="FF16:FK16"/>
    <mergeCell ref="A18:AK18"/>
    <mergeCell ref="AL18:BV18"/>
    <mergeCell ref="BW18:CX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AZ15" sqref="AZ15:DA15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63" customHeight="1">
      <c r="A3" s="63" t="s">
        <v>232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</row>
    <row r="4" s="1" customFormat="1" ht="12.75" customHeight="1"/>
    <row r="5" spans="1:105" s="1" customFormat="1" ht="15.75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</row>
    <row r="6" spans="1:105" s="1" customFormat="1" ht="13.5" customHeight="1">
      <c r="A6" s="57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ht="13.5" customHeight="1"/>
    <row r="8" spans="1:105" s="47" customFormat="1" ht="30.75" customHeight="1">
      <c r="A8" s="199" t="s">
        <v>233</v>
      </c>
      <c r="B8" s="200"/>
      <c r="C8" s="200"/>
      <c r="D8" s="200"/>
      <c r="E8" s="200"/>
      <c r="F8" s="200"/>
      <c r="G8" s="201"/>
      <c r="H8" s="199" t="s">
        <v>234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1"/>
      <c r="AZ8" s="199" t="s">
        <v>235</v>
      </c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1"/>
    </row>
    <row r="9" spans="1:105" s="5" customFormat="1" ht="55.5" customHeight="1">
      <c r="A9" s="190">
        <v>1</v>
      </c>
      <c r="B9" s="191"/>
      <c r="C9" s="191"/>
      <c r="D9" s="191"/>
      <c r="E9" s="191"/>
      <c r="F9" s="191"/>
      <c r="G9" s="192"/>
      <c r="H9" s="48"/>
      <c r="I9" s="70" t="s">
        <v>236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1"/>
      <c r="AZ9" s="111" t="s">
        <v>237</v>
      </c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3"/>
    </row>
    <row r="10" spans="1:105" s="5" customFormat="1" ht="141" customHeight="1">
      <c r="A10" s="193"/>
      <c r="B10" s="194"/>
      <c r="C10" s="194"/>
      <c r="D10" s="194"/>
      <c r="E10" s="194"/>
      <c r="F10" s="194"/>
      <c r="G10" s="195"/>
      <c r="H10" s="49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3"/>
      <c r="AZ10" s="196">
        <v>41</v>
      </c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8"/>
    </row>
    <row r="11" spans="1:105" s="5" customFormat="1" ht="55.5" customHeight="1">
      <c r="A11" s="190" t="s">
        <v>238</v>
      </c>
      <c r="B11" s="191"/>
      <c r="C11" s="191"/>
      <c r="D11" s="191"/>
      <c r="E11" s="191"/>
      <c r="F11" s="191"/>
      <c r="G11" s="192"/>
      <c r="H11" s="48"/>
      <c r="I11" s="70" t="s">
        <v>239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1"/>
      <c r="AZ11" s="111" t="s">
        <v>237</v>
      </c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3"/>
    </row>
    <row r="12" spans="1:105" s="5" customFormat="1" ht="141.75" customHeight="1">
      <c r="A12" s="193"/>
      <c r="B12" s="194"/>
      <c r="C12" s="194"/>
      <c r="D12" s="194"/>
      <c r="E12" s="194"/>
      <c r="F12" s="194"/>
      <c r="G12" s="195"/>
      <c r="H12" s="49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3"/>
      <c r="AZ12" s="196">
        <v>41</v>
      </c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8"/>
    </row>
    <row r="13" spans="1:105" s="5" customFormat="1" ht="30.75" customHeight="1">
      <c r="A13" s="190" t="s">
        <v>1</v>
      </c>
      <c r="B13" s="191"/>
      <c r="C13" s="191"/>
      <c r="D13" s="191"/>
      <c r="E13" s="191"/>
      <c r="F13" s="191"/>
      <c r="G13" s="192"/>
      <c r="H13" s="48"/>
      <c r="I13" s="70" t="s">
        <v>240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82" t="s">
        <v>237</v>
      </c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4"/>
    </row>
    <row r="14" spans="1:105" s="5" customFormat="1" ht="16.5" customHeight="1">
      <c r="A14" s="193"/>
      <c r="B14" s="194"/>
      <c r="C14" s="194"/>
      <c r="D14" s="194"/>
      <c r="E14" s="194"/>
      <c r="F14" s="194"/>
      <c r="G14" s="195"/>
      <c r="H14" s="49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196">
        <v>176</v>
      </c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8"/>
    </row>
    <row r="15" spans="1:105" s="5" customFormat="1" ht="60.75" customHeight="1">
      <c r="A15" s="190" t="s">
        <v>2</v>
      </c>
      <c r="B15" s="191"/>
      <c r="C15" s="191"/>
      <c r="D15" s="191"/>
      <c r="E15" s="191"/>
      <c r="F15" s="191"/>
      <c r="G15" s="192"/>
      <c r="H15" s="48"/>
      <c r="I15" s="70" t="s">
        <v>241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1"/>
      <c r="AZ15" s="82" t="s">
        <v>242</v>
      </c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</row>
    <row r="16" spans="1:105" s="5" customFormat="1" ht="16.5" customHeight="1">
      <c r="A16" s="193"/>
      <c r="B16" s="194"/>
      <c r="C16" s="194"/>
      <c r="D16" s="194"/>
      <c r="E16" s="194"/>
      <c r="F16" s="194"/>
      <c r="G16" s="195"/>
      <c r="H16" s="49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3"/>
      <c r="AZ16" s="196">
        <v>0</v>
      </c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8"/>
    </row>
    <row r="17" spans="1:105" s="5" customFormat="1" ht="45.75" customHeight="1">
      <c r="A17" s="190" t="s">
        <v>3</v>
      </c>
      <c r="B17" s="191"/>
      <c r="C17" s="191"/>
      <c r="D17" s="191"/>
      <c r="E17" s="191"/>
      <c r="F17" s="191"/>
      <c r="G17" s="192"/>
      <c r="H17" s="48"/>
      <c r="I17" s="70" t="s">
        <v>243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1"/>
      <c r="AZ17" s="82" t="s">
        <v>244</v>
      </c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</row>
    <row r="18" spans="1:105" s="5" customFormat="1" ht="16.5" customHeight="1">
      <c r="A18" s="193"/>
      <c r="B18" s="194"/>
      <c r="C18" s="194"/>
      <c r="D18" s="194"/>
      <c r="E18" s="194"/>
      <c r="F18" s="194"/>
      <c r="G18" s="195"/>
      <c r="H18" s="49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3"/>
      <c r="AZ18" s="196">
        <v>0</v>
      </c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8"/>
    </row>
    <row r="19" spans="1:105" s="5" customFormat="1" ht="16.5" customHeight="1">
      <c r="A19" s="50"/>
      <c r="B19" s="50"/>
      <c r="C19" s="50"/>
      <c r="D19" s="50"/>
      <c r="E19" s="50"/>
      <c r="F19" s="50"/>
      <c r="G19" s="50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</row>
    <row r="20" spans="1:105" s="1" customFormat="1" ht="15.75">
      <c r="A20" s="58" t="s">
        <v>35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 t="s">
        <v>177</v>
      </c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</row>
    <row r="21" spans="1:105" s="3" customFormat="1" ht="13.5" customHeight="1">
      <c r="A21" s="57" t="s">
        <v>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 t="s">
        <v>18</v>
      </c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 t="s">
        <v>19</v>
      </c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</row>
    <row r="22" ht="3" customHeight="1"/>
  </sheetData>
  <sheetProtection/>
  <mergeCells count="32">
    <mergeCell ref="A3:DA3"/>
    <mergeCell ref="A5:DA5"/>
    <mergeCell ref="A6:DA6"/>
    <mergeCell ref="A8:G8"/>
    <mergeCell ref="H8:AY8"/>
    <mergeCell ref="AZ8:DA8"/>
    <mergeCell ref="A9:G10"/>
    <mergeCell ref="I9:AY10"/>
    <mergeCell ref="AZ9:DA9"/>
    <mergeCell ref="AZ10:DA10"/>
    <mergeCell ref="A11:G12"/>
    <mergeCell ref="I11:AY12"/>
    <mergeCell ref="AZ11:DA11"/>
    <mergeCell ref="AZ12:DA12"/>
    <mergeCell ref="A13:G14"/>
    <mergeCell ref="I13:AY14"/>
    <mergeCell ref="AZ13:DA13"/>
    <mergeCell ref="AZ14:DA14"/>
    <mergeCell ref="A15:G16"/>
    <mergeCell ref="I15:AY16"/>
    <mergeCell ref="AZ15:DA15"/>
    <mergeCell ref="AZ16:DA16"/>
    <mergeCell ref="A21:AM21"/>
    <mergeCell ref="AN21:BY21"/>
    <mergeCell ref="BZ21:DA21"/>
    <mergeCell ref="A17:G18"/>
    <mergeCell ref="I17:AY18"/>
    <mergeCell ref="AZ17:DA17"/>
    <mergeCell ref="AZ18:DA18"/>
    <mergeCell ref="A20:AM20"/>
    <mergeCell ref="AN20:BY20"/>
    <mergeCell ref="BZ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16"/>
  <sheetViews>
    <sheetView view="pageBreakPreview" zoomScale="115" zoomScaleSheetLayoutView="115" zoomScalePageLayoutView="0" workbookViewId="0" topLeftCell="A1">
      <selection activeCell="AN9" sqref="AN9"/>
    </sheetView>
  </sheetViews>
  <sheetFormatPr defaultColWidth="9.00390625" defaultRowHeight="12.75"/>
  <cols>
    <col min="1" max="100" width="0.875" style="0" customWidth="1"/>
  </cols>
  <sheetData>
    <row r="1" spans="1:10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2"/>
    </row>
    <row r="2" spans="1:10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33.75" customHeight="1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0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5.75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</row>
    <row r="6" spans="1:100" ht="12.75">
      <c r="A6" s="57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</row>
    <row r="7" spans="1:100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00" ht="15">
      <c r="A8" s="9"/>
      <c r="B8" s="64" t="s">
        <v>27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 t="s">
        <v>175</v>
      </c>
      <c r="AO8" s="65"/>
      <c r="AP8" s="65"/>
      <c r="AQ8" s="65"/>
      <c r="AR8" s="65"/>
      <c r="AS8" s="65"/>
      <c r="AT8" s="65"/>
      <c r="AU8" s="10" t="s">
        <v>28</v>
      </c>
      <c r="AV8" s="10"/>
      <c r="AW8" s="10"/>
      <c r="AX8" s="10"/>
      <c r="AY8" s="10"/>
      <c r="AZ8" s="10"/>
      <c r="BA8" s="10"/>
      <c r="BB8" s="10"/>
      <c r="BC8" s="10"/>
      <c r="BD8" s="10"/>
      <c r="BE8" s="11"/>
      <c r="BF8" s="12"/>
      <c r="BG8" s="64" t="s">
        <v>29</v>
      </c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6"/>
    </row>
    <row r="9" spans="1:100" ht="15">
      <c r="A9" s="13"/>
      <c r="B9" s="4" t="s">
        <v>30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14"/>
      <c r="BF9" s="15"/>
      <c r="BG9" s="67" t="s">
        <v>31</v>
      </c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8">
        <f>MAX('1.1'!BG10:CV21)</f>
        <v>176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9"/>
    </row>
    <row r="10" spans="1:100" ht="15" customHeight="1">
      <c r="A10" s="16"/>
      <c r="B10" s="70" t="s">
        <v>32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1"/>
      <c r="BF10" s="9"/>
      <c r="BG10" s="74" t="s">
        <v>33</v>
      </c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5"/>
    </row>
    <row r="11" spans="1:100" ht="15">
      <c r="A11" s="18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19"/>
      <c r="BG11" s="76">
        <f>SUM('1.1'!AC10:BF21)</f>
        <v>0</v>
      </c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7"/>
    </row>
    <row r="12" spans="1:100" ht="33.75" customHeight="1">
      <c r="A12" s="18"/>
      <c r="B12" s="78" t="s">
        <v>34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9"/>
      <c r="BF12" s="20"/>
      <c r="BG12" s="80">
        <f>IF(BG11=0,0,BG11/BT9)</f>
        <v>0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1"/>
    </row>
    <row r="13" spans="1:100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</row>
    <row r="14" spans="1:100" ht="15.75">
      <c r="A14" s="58" t="s">
        <v>35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 t="s">
        <v>193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</row>
    <row r="15" spans="1:100" ht="12.75">
      <c r="A15" s="57" t="s">
        <v>17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 t="s">
        <v>18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 t="s">
        <v>19</v>
      </c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</row>
    <row r="16" spans="1:100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</sheetData>
  <sheetProtection/>
  <mergeCells count="19">
    <mergeCell ref="A14:AJ14"/>
    <mergeCell ref="AK14:BT14"/>
    <mergeCell ref="BU14:CV14"/>
    <mergeCell ref="A15:AJ15"/>
    <mergeCell ref="AK15:BT15"/>
    <mergeCell ref="BU15:CV15"/>
    <mergeCell ref="BG9:BS9"/>
    <mergeCell ref="BT9:CV9"/>
    <mergeCell ref="B10:BE11"/>
    <mergeCell ref="BG10:CV10"/>
    <mergeCell ref="BG11:CV11"/>
    <mergeCell ref="B12:BE12"/>
    <mergeCell ref="BG12:CV12"/>
    <mergeCell ref="A3:CV3"/>
    <mergeCell ref="A5:CV5"/>
    <mergeCell ref="A6:CV6"/>
    <mergeCell ref="B8:AM8"/>
    <mergeCell ref="AN8:AT8"/>
    <mergeCell ref="BG8:CV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9"/>
  <sheetViews>
    <sheetView view="pageBreakPreview" zoomScaleSheetLayoutView="100" zoomScalePageLayoutView="0" workbookViewId="0" topLeftCell="A4">
      <selection activeCell="DQ12" sqref="DQ12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49.5" customHeight="1">
      <c r="A3" s="63" t="s">
        <v>179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</row>
    <row r="4" s="1" customFormat="1" ht="15.75"/>
    <row r="5" spans="1:105" s="1" customFormat="1" ht="15.75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</row>
    <row r="6" spans="1:105" s="1" customFormat="1" ht="15.75">
      <c r="A6" s="57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8" spans="1:105" s="5" customFormat="1" ht="15" customHeight="1">
      <c r="A8" s="82" t="s">
        <v>36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2" t="s">
        <v>37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4"/>
      <c r="AS8" s="82" t="s">
        <v>38</v>
      </c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4"/>
      <c r="BN8" s="88" t="s">
        <v>39</v>
      </c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5" customFormat="1" ht="46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85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7"/>
      <c r="AS9" s="85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7"/>
      <c r="BN9" s="91" t="s">
        <v>176</v>
      </c>
      <c r="BO9" s="91"/>
      <c r="BP9" s="91"/>
      <c r="BQ9" s="91"/>
      <c r="BR9" s="91"/>
      <c r="BS9" s="91"/>
      <c r="BT9" s="91"/>
      <c r="BU9" s="91"/>
      <c r="BV9" s="91" t="s">
        <v>180</v>
      </c>
      <c r="BW9" s="91"/>
      <c r="BX9" s="91"/>
      <c r="BY9" s="91"/>
      <c r="BZ9" s="91"/>
      <c r="CA9" s="91"/>
      <c r="CB9" s="91"/>
      <c r="CC9" s="91"/>
      <c r="CD9" s="91" t="s">
        <v>181</v>
      </c>
      <c r="CE9" s="91"/>
      <c r="CF9" s="91"/>
      <c r="CG9" s="91"/>
      <c r="CH9" s="91"/>
      <c r="CI9" s="91"/>
      <c r="CJ9" s="91"/>
      <c r="CK9" s="91"/>
      <c r="CL9" s="91" t="s">
        <v>182</v>
      </c>
      <c r="CM9" s="91"/>
      <c r="CN9" s="91"/>
      <c r="CO9" s="91"/>
      <c r="CP9" s="91"/>
      <c r="CQ9" s="91"/>
      <c r="CR9" s="91"/>
      <c r="CS9" s="91"/>
      <c r="CT9" s="91" t="s">
        <v>183</v>
      </c>
      <c r="CU9" s="91"/>
      <c r="CV9" s="91"/>
      <c r="CW9" s="91"/>
      <c r="CX9" s="91"/>
      <c r="CY9" s="91"/>
      <c r="CZ9" s="91"/>
      <c r="DA9" s="91"/>
    </row>
    <row r="10" spans="1:105" ht="89.25" customHeight="1">
      <c r="A10" s="23"/>
      <c r="B10" s="92" t="s">
        <v>40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94" t="s">
        <v>53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 t="s">
        <v>53</v>
      </c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5">
        <v>0</v>
      </c>
      <c r="BO10" s="95"/>
      <c r="BP10" s="95"/>
      <c r="BQ10" s="95"/>
      <c r="BR10" s="95"/>
      <c r="BS10" s="95"/>
      <c r="BT10" s="95"/>
      <c r="BU10" s="95"/>
      <c r="BV10" s="95">
        <v>0</v>
      </c>
      <c r="BW10" s="95"/>
      <c r="BX10" s="95"/>
      <c r="BY10" s="95"/>
      <c r="BZ10" s="95"/>
      <c r="CA10" s="95"/>
      <c r="CB10" s="95"/>
      <c r="CC10" s="95"/>
      <c r="CD10" s="95">
        <v>0</v>
      </c>
      <c r="CE10" s="95"/>
      <c r="CF10" s="95"/>
      <c r="CG10" s="95"/>
      <c r="CH10" s="95"/>
      <c r="CI10" s="95"/>
      <c r="CJ10" s="95"/>
      <c r="CK10" s="95"/>
      <c r="CL10" s="95">
        <v>0</v>
      </c>
      <c r="CM10" s="95"/>
      <c r="CN10" s="95"/>
      <c r="CO10" s="95"/>
      <c r="CP10" s="95"/>
      <c r="CQ10" s="95"/>
      <c r="CR10" s="95"/>
      <c r="CS10" s="95"/>
      <c r="CT10" s="95">
        <v>0</v>
      </c>
      <c r="CU10" s="95"/>
      <c r="CV10" s="95"/>
      <c r="CW10" s="95"/>
      <c r="CX10" s="95"/>
      <c r="CY10" s="95"/>
      <c r="CZ10" s="95"/>
      <c r="DA10" s="95"/>
    </row>
    <row r="11" spans="1:105" ht="93.75" customHeight="1">
      <c r="A11" s="25"/>
      <c r="B11" s="92" t="s">
        <v>184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4" t="s">
        <v>53</v>
      </c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 t="s">
        <v>53</v>
      </c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5">
        <v>0.82</v>
      </c>
      <c r="BO11" s="95"/>
      <c r="BP11" s="95"/>
      <c r="BQ11" s="95"/>
      <c r="BR11" s="95"/>
      <c r="BS11" s="95"/>
      <c r="BT11" s="95"/>
      <c r="BU11" s="95"/>
      <c r="BV11" s="95">
        <f>BN11*(1+0.015)</f>
        <v>0.8322999999999998</v>
      </c>
      <c r="BW11" s="95"/>
      <c r="BX11" s="95"/>
      <c r="BY11" s="95"/>
      <c r="BZ11" s="95"/>
      <c r="CA11" s="95"/>
      <c r="CB11" s="95"/>
      <c r="CC11" s="95"/>
      <c r="CD11" s="95">
        <f>BV11*(1+0.015)</f>
        <v>0.8447844999999997</v>
      </c>
      <c r="CE11" s="95"/>
      <c r="CF11" s="95"/>
      <c r="CG11" s="95"/>
      <c r="CH11" s="95"/>
      <c r="CI11" s="95"/>
      <c r="CJ11" s="95"/>
      <c r="CK11" s="95"/>
      <c r="CL11" s="95">
        <f>CD11*(1+0.015)</f>
        <v>0.8574562674999996</v>
      </c>
      <c r="CM11" s="95"/>
      <c r="CN11" s="95"/>
      <c r="CO11" s="95"/>
      <c r="CP11" s="95"/>
      <c r="CQ11" s="95"/>
      <c r="CR11" s="95"/>
      <c r="CS11" s="95"/>
      <c r="CT11" s="95">
        <f>CL11*(1+0.015)</f>
        <v>0.8703181115124995</v>
      </c>
      <c r="CU11" s="95"/>
      <c r="CV11" s="95"/>
      <c r="CW11" s="95"/>
      <c r="CX11" s="95"/>
      <c r="CY11" s="95"/>
      <c r="CZ11" s="95"/>
      <c r="DA11" s="95"/>
    </row>
    <row r="12" spans="1:105" ht="120" customHeight="1">
      <c r="A12" s="25"/>
      <c r="B12" s="92" t="s">
        <v>185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94" t="s">
        <v>53</v>
      </c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 t="s">
        <v>53</v>
      </c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5">
        <v>0.8975</v>
      </c>
      <c r="BO12" s="95"/>
      <c r="BP12" s="95"/>
      <c r="BQ12" s="95"/>
      <c r="BR12" s="95"/>
      <c r="BS12" s="95"/>
      <c r="BT12" s="95"/>
      <c r="BU12" s="95"/>
      <c r="BV12" s="95">
        <v>0.8975</v>
      </c>
      <c r="BW12" s="95"/>
      <c r="BX12" s="95"/>
      <c r="BY12" s="95"/>
      <c r="BZ12" s="95"/>
      <c r="CA12" s="95"/>
      <c r="CB12" s="95"/>
      <c r="CC12" s="95"/>
      <c r="CD12" s="95">
        <v>0.8975</v>
      </c>
      <c r="CE12" s="95"/>
      <c r="CF12" s="95"/>
      <c r="CG12" s="95"/>
      <c r="CH12" s="95"/>
      <c r="CI12" s="95"/>
      <c r="CJ12" s="95"/>
      <c r="CK12" s="95"/>
      <c r="CL12" s="95">
        <v>0.8975</v>
      </c>
      <c r="CM12" s="95"/>
      <c r="CN12" s="95"/>
      <c r="CO12" s="95"/>
      <c r="CP12" s="95"/>
      <c r="CQ12" s="95"/>
      <c r="CR12" s="95"/>
      <c r="CS12" s="95"/>
      <c r="CT12" s="95">
        <v>0.8975</v>
      </c>
      <c r="CU12" s="95"/>
      <c r="CV12" s="95"/>
      <c r="CW12" s="95"/>
      <c r="CX12" s="95"/>
      <c r="CY12" s="95"/>
      <c r="CZ12" s="95"/>
      <c r="DA12" s="95"/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105" s="1" customFormat="1" ht="15.75">
      <c r="A14" s="58" t="s">
        <v>35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 t="s">
        <v>177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</row>
    <row r="15" spans="1:105" s="3" customFormat="1" ht="13.5" customHeight="1">
      <c r="A15" s="57" t="s">
        <v>17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 t="s">
        <v>18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 t="s">
        <v>19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25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105" s="7" customFormat="1" ht="27.75" customHeight="1">
      <c r="A18" s="96" t="s">
        <v>41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</row>
    <row r="19" ht="15">
      <c r="F19" s="8" t="s">
        <v>42</v>
      </c>
    </row>
  </sheetData>
  <sheetProtection/>
  <mergeCells count="43">
    <mergeCell ref="A18:DA18"/>
    <mergeCell ref="A14:AM14"/>
    <mergeCell ref="AN14:BY14"/>
    <mergeCell ref="BZ14:DA14"/>
    <mergeCell ref="A15:AM15"/>
    <mergeCell ref="AN15:BY15"/>
    <mergeCell ref="BZ15:DA15"/>
    <mergeCell ref="CL11:CS11"/>
    <mergeCell ref="CT11:DA11"/>
    <mergeCell ref="B12:W12"/>
    <mergeCell ref="X12:AR12"/>
    <mergeCell ref="AS12:BM12"/>
    <mergeCell ref="BN12:BU12"/>
    <mergeCell ref="BV12:CC12"/>
    <mergeCell ref="CD12:CK12"/>
    <mergeCell ref="CL12:CS12"/>
    <mergeCell ref="CT12:DA12"/>
    <mergeCell ref="B11:W11"/>
    <mergeCell ref="X11:AR11"/>
    <mergeCell ref="AS11:BM11"/>
    <mergeCell ref="BN11:BU11"/>
    <mergeCell ref="BV11:CC11"/>
    <mergeCell ref="CD11:CK11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A3:DA3"/>
    <mergeCell ref="A5:DA5"/>
    <mergeCell ref="A6:DA6"/>
    <mergeCell ref="A8:W9"/>
    <mergeCell ref="X8:AR9"/>
    <mergeCell ref="AS8:BM9"/>
    <mergeCell ref="BN8:DA8"/>
    <mergeCell ref="BN9:BU9"/>
    <mergeCell ref="BV9:CC9"/>
    <mergeCell ref="CD9:CK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="85" zoomScaleSheetLayoutView="85" zoomScalePageLayoutView="0" workbookViewId="0" topLeftCell="A2">
      <pane xSplit="32" ySplit="9" topLeftCell="AG11" activePane="bottomRight" state="frozen"/>
      <selection pane="topLeft" activeCell="A2" sqref="A2"/>
      <selection pane="topRight" activeCell="AG2" sqref="AG2"/>
      <selection pane="bottomLeft" activeCell="A11" sqref="A11"/>
      <selection pane="bottomRight" activeCell="HQ11" sqref="HQ11"/>
    </sheetView>
  </sheetViews>
  <sheetFormatPr defaultColWidth="0.875" defaultRowHeight="12.75"/>
  <cols>
    <col min="1" max="31" width="0.875" style="4" customWidth="1"/>
    <col min="32" max="32" width="4.625" style="4" customWidth="1"/>
    <col min="33" max="16384" width="0.875" style="4" customWidth="1"/>
  </cols>
  <sheetData>
    <row r="1" s="1" customFormat="1" ht="15.75">
      <c r="CX1" s="2" t="s">
        <v>186</v>
      </c>
    </row>
    <row r="2" s="1" customFormat="1" ht="15.75"/>
    <row r="3" spans="81:99" s="21" customFormat="1" ht="15.75">
      <c r="CC3" s="22" t="s">
        <v>43</v>
      </c>
      <c r="CD3" s="101" t="s">
        <v>178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</row>
    <row r="4" s="1" customFormat="1" ht="15.75"/>
    <row r="5" spans="9:94" s="1" customFormat="1" ht="15.75">
      <c r="I5" s="58" t="s">
        <v>25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10" t="s">
        <v>44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2" t="s">
        <v>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4"/>
      <c r="AG8" s="59" t="s">
        <v>46</v>
      </c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111" t="s">
        <v>47</v>
      </c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3"/>
      <c r="BQ8" s="111" t="s">
        <v>48</v>
      </c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3"/>
      <c r="CH8" s="111" t="s">
        <v>49</v>
      </c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3"/>
    </row>
    <row r="9" spans="1:102" s="5" customFormat="1" ht="4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5" t="s">
        <v>50</v>
      </c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85" t="s">
        <v>51</v>
      </c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114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6"/>
      <c r="BQ9" s="114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6"/>
      <c r="CH9" s="114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6"/>
    </row>
    <row r="10" spans="1:102" s="37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88">
        <v>2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>
        <v>3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88">
        <v>4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88">
        <v>5</v>
      </c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88">
        <v>6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42" customFormat="1" ht="103.5" customHeight="1">
      <c r="A11" s="27"/>
      <c r="B11" s="102" t="s">
        <v>52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3"/>
      <c r="AG11" s="104" t="s">
        <v>53</v>
      </c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  <c r="AR11" s="104" t="s">
        <v>53</v>
      </c>
      <c r="AS11" s="105"/>
      <c r="AT11" s="105"/>
      <c r="AU11" s="105"/>
      <c r="AV11" s="105"/>
      <c r="AW11" s="105"/>
      <c r="AX11" s="105"/>
      <c r="AY11" s="105"/>
      <c r="AZ11" s="105"/>
      <c r="BA11" s="105"/>
      <c r="BB11" s="106"/>
      <c r="BC11" s="98" t="s">
        <v>53</v>
      </c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100"/>
      <c r="BQ11" s="98" t="s">
        <v>53</v>
      </c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100"/>
      <c r="CH11" s="98">
        <f>AVERAGE(CH13,CH14)</f>
        <v>1.5</v>
      </c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100"/>
    </row>
    <row r="12" spans="1:102" s="42" customFormat="1" ht="15">
      <c r="A12" s="29"/>
      <c r="B12" s="102" t="s">
        <v>54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  <c r="AG12" s="104"/>
      <c r="AH12" s="105"/>
      <c r="AI12" s="105"/>
      <c r="AJ12" s="105"/>
      <c r="AK12" s="105"/>
      <c r="AL12" s="105"/>
      <c r="AM12" s="105"/>
      <c r="AN12" s="105"/>
      <c r="AO12" s="105"/>
      <c r="AP12" s="105"/>
      <c r="AQ12" s="106"/>
      <c r="AR12" s="104"/>
      <c r="AS12" s="105"/>
      <c r="AT12" s="105"/>
      <c r="AU12" s="105"/>
      <c r="AV12" s="105"/>
      <c r="AW12" s="105"/>
      <c r="AX12" s="105"/>
      <c r="AY12" s="105"/>
      <c r="AZ12" s="105"/>
      <c r="BA12" s="105"/>
      <c r="BB12" s="106"/>
      <c r="BC12" s="98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100"/>
      <c r="BQ12" s="98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100"/>
      <c r="CH12" s="98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100"/>
    </row>
    <row r="13" spans="1:102" s="42" customFormat="1" ht="117.75" customHeight="1">
      <c r="A13" s="29"/>
      <c r="B13" s="102" t="s">
        <v>55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104">
        <v>16.7</v>
      </c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>
        <v>20.6</v>
      </c>
      <c r="AS13" s="105"/>
      <c r="AT13" s="105"/>
      <c r="AU13" s="105"/>
      <c r="AV13" s="105"/>
      <c r="AW13" s="105"/>
      <c r="AX13" s="105"/>
      <c r="AY13" s="105"/>
      <c r="AZ13" s="105"/>
      <c r="BA13" s="105"/>
      <c r="BB13" s="106"/>
      <c r="BC13" s="107">
        <f>AG13/AR13*100</f>
        <v>81.06796116504853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98" t="s">
        <v>56</v>
      </c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100"/>
      <c r="CH13" s="98">
        <v>2</v>
      </c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100"/>
    </row>
    <row r="14" spans="1:102" s="42" customFormat="1" ht="161.25" customHeight="1">
      <c r="A14" s="29"/>
      <c r="B14" s="102" t="s">
        <v>57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3"/>
      <c r="AG14" s="104">
        <v>10</v>
      </c>
      <c r="AH14" s="105"/>
      <c r="AI14" s="105"/>
      <c r="AJ14" s="105"/>
      <c r="AK14" s="105"/>
      <c r="AL14" s="105"/>
      <c r="AM14" s="105"/>
      <c r="AN14" s="105"/>
      <c r="AO14" s="105"/>
      <c r="AP14" s="105"/>
      <c r="AQ14" s="106"/>
      <c r="AR14" s="104">
        <f>SUM(AR16:BB19)</f>
        <v>7.12</v>
      </c>
      <c r="AS14" s="105"/>
      <c r="AT14" s="105"/>
      <c r="AU14" s="105"/>
      <c r="AV14" s="105"/>
      <c r="AW14" s="105"/>
      <c r="AX14" s="105"/>
      <c r="AY14" s="105"/>
      <c r="AZ14" s="105"/>
      <c r="BA14" s="105"/>
      <c r="BB14" s="106"/>
      <c r="BC14" s="107">
        <f>AG14/AR14*100</f>
        <v>140.44943820224717</v>
      </c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9"/>
      <c r="BQ14" s="98" t="s">
        <v>56</v>
      </c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100"/>
      <c r="CH14" s="98">
        <v>1</v>
      </c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100"/>
    </row>
    <row r="15" spans="1:102" s="42" customFormat="1" ht="15">
      <c r="A15" s="29"/>
      <c r="B15" s="102" t="s">
        <v>58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  <c r="AG15" s="104"/>
      <c r="AH15" s="105"/>
      <c r="AI15" s="105"/>
      <c r="AJ15" s="105"/>
      <c r="AK15" s="105"/>
      <c r="AL15" s="105"/>
      <c r="AM15" s="105"/>
      <c r="AN15" s="105"/>
      <c r="AO15" s="105"/>
      <c r="AP15" s="105"/>
      <c r="AQ15" s="106"/>
      <c r="AR15" s="104"/>
      <c r="AS15" s="105"/>
      <c r="AT15" s="105"/>
      <c r="AU15" s="105"/>
      <c r="AV15" s="105"/>
      <c r="AW15" s="105"/>
      <c r="AX15" s="105"/>
      <c r="AY15" s="105"/>
      <c r="AZ15" s="105"/>
      <c r="BA15" s="105"/>
      <c r="BB15" s="106"/>
      <c r="BC15" s="98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100"/>
      <c r="BQ15" s="98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100"/>
      <c r="CH15" s="98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100"/>
    </row>
    <row r="16" spans="1:102" s="42" customFormat="1" ht="59.25" customHeight="1">
      <c r="A16" s="29"/>
      <c r="B16" s="102" t="s">
        <v>59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3"/>
      <c r="AG16" s="104">
        <v>1</v>
      </c>
      <c r="AH16" s="105"/>
      <c r="AI16" s="105"/>
      <c r="AJ16" s="105"/>
      <c r="AK16" s="105"/>
      <c r="AL16" s="105"/>
      <c r="AM16" s="105"/>
      <c r="AN16" s="105"/>
      <c r="AO16" s="105"/>
      <c r="AP16" s="105"/>
      <c r="AQ16" s="106"/>
      <c r="AR16" s="104">
        <v>1</v>
      </c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  <c r="BC16" s="107">
        <f>AG16/AR16*100</f>
        <v>100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9"/>
      <c r="BQ16" s="98" t="s">
        <v>53</v>
      </c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100"/>
      <c r="CH16" s="98" t="s">
        <v>53</v>
      </c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100"/>
    </row>
    <row r="17" spans="1:102" s="42" customFormat="1" ht="102" customHeight="1">
      <c r="A17" s="29"/>
      <c r="B17" s="102" t="s">
        <v>60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4">
        <v>1</v>
      </c>
      <c r="AH17" s="105"/>
      <c r="AI17" s="105"/>
      <c r="AJ17" s="105"/>
      <c r="AK17" s="105"/>
      <c r="AL17" s="105"/>
      <c r="AM17" s="105"/>
      <c r="AN17" s="105"/>
      <c r="AO17" s="105"/>
      <c r="AP17" s="105"/>
      <c r="AQ17" s="106"/>
      <c r="AR17" s="104">
        <v>1</v>
      </c>
      <c r="AS17" s="105"/>
      <c r="AT17" s="105"/>
      <c r="AU17" s="105"/>
      <c r="AV17" s="105"/>
      <c r="AW17" s="105"/>
      <c r="AX17" s="105"/>
      <c r="AY17" s="105"/>
      <c r="AZ17" s="105"/>
      <c r="BA17" s="105"/>
      <c r="BB17" s="106"/>
      <c r="BC17" s="107">
        <f>AG17/AR17*100</f>
        <v>100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9"/>
      <c r="BQ17" s="98" t="s">
        <v>53</v>
      </c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100"/>
      <c r="CH17" s="98" t="s">
        <v>53</v>
      </c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100"/>
    </row>
    <row r="18" spans="1:102" s="42" customFormat="1" ht="59.25" customHeight="1">
      <c r="A18" s="29"/>
      <c r="B18" s="102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4">
        <v>7</v>
      </c>
      <c r="AH18" s="105"/>
      <c r="AI18" s="105"/>
      <c r="AJ18" s="105"/>
      <c r="AK18" s="105"/>
      <c r="AL18" s="105"/>
      <c r="AM18" s="105"/>
      <c r="AN18" s="105"/>
      <c r="AO18" s="105"/>
      <c r="AP18" s="105"/>
      <c r="AQ18" s="106"/>
      <c r="AR18" s="120">
        <v>4.12</v>
      </c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107">
        <f>AG18/AR18*100</f>
        <v>169.9029126213592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9"/>
      <c r="BQ18" s="98" t="s">
        <v>53</v>
      </c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100"/>
      <c r="CH18" s="98" t="s">
        <v>53</v>
      </c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100"/>
    </row>
    <row r="19" spans="1:102" s="42" customFormat="1" ht="103.5" customHeight="1">
      <c r="A19" s="29"/>
      <c r="B19" s="102" t="s">
        <v>62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3"/>
      <c r="AG19" s="104">
        <v>1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6"/>
      <c r="AR19" s="104">
        <v>1</v>
      </c>
      <c r="AS19" s="105"/>
      <c r="AT19" s="105"/>
      <c r="AU19" s="105"/>
      <c r="AV19" s="105"/>
      <c r="AW19" s="105"/>
      <c r="AX19" s="105"/>
      <c r="AY19" s="105"/>
      <c r="AZ19" s="105"/>
      <c r="BA19" s="105"/>
      <c r="BB19" s="106"/>
      <c r="BC19" s="107">
        <f>AG19/AR19*100</f>
        <v>100</v>
      </c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9"/>
      <c r="BQ19" s="98" t="s">
        <v>53</v>
      </c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100"/>
      <c r="CH19" s="98" t="s">
        <v>53</v>
      </c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100"/>
    </row>
    <row r="20" spans="1:102" s="42" customFormat="1" ht="87.75" customHeight="1">
      <c r="A20" s="29"/>
      <c r="B20" s="102" t="s">
        <v>63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104" t="s">
        <v>53</v>
      </c>
      <c r="AH20" s="105"/>
      <c r="AI20" s="105"/>
      <c r="AJ20" s="105"/>
      <c r="AK20" s="105"/>
      <c r="AL20" s="105"/>
      <c r="AM20" s="105"/>
      <c r="AN20" s="105"/>
      <c r="AO20" s="105"/>
      <c r="AP20" s="105"/>
      <c r="AQ20" s="106"/>
      <c r="AR20" s="104" t="s">
        <v>53</v>
      </c>
      <c r="AS20" s="105"/>
      <c r="AT20" s="105"/>
      <c r="AU20" s="105"/>
      <c r="AV20" s="105"/>
      <c r="AW20" s="105"/>
      <c r="AX20" s="105"/>
      <c r="AY20" s="105"/>
      <c r="AZ20" s="105"/>
      <c r="BA20" s="105"/>
      <c r="BB20" s="106"/>
      <c r="BC20" s="98" t="s">
        <v>53</v>
      </c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100"/>
      <c r="BQ20" s="98" t="s">
        <v>53</v>
      </c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100"/>
      <c r="CH20" s="98">
        <f>AVERAGE(CH22:CX24)</f>
        <v>2</v>
      </c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100"/>
    </row>
    <row r="21" spans="1:102" s="42" customFormat="1" ht="15">
      <c r="A21" s="29"/>
      <c r="B21" s="102" t="s">
        <v>54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6"/>
      <c r="AR21" s="104"/>
      <c r="AS21" s="105"/>
      <c r="AT21" s="105"/>
      <c r="AU21" s="105"/>
      <c r="AV21" s="105"/>
      <c r="AW21" s="105"/>
      <c r="AX21" s="105"/>
      <c r="AY21" s="105"/>
      <c r="AZ21" s="105"/>
      <c r="BA21" s="105"/>
      <c r="BB21" s="106"/>
      <c r="BC21" s="98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100"/>
      <c r="BQ21" s="98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100"/>
      <c r="CH21" s="98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100"/>
    </row>
    <row r="22" spans="1:102" s="42" customFormat="1" ht="74.25" customHeight="1">
      <c r="A22" s="29"/>
      <c r="B22" s="102" t="s">
        <v>64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  <c r="AG22" s="104">
        <v>1</v>
      </c>
      <c r="AH22" s="105"/>
      <c r="AI22" s="105"/>
      <c r="AJ22" s="105"/>
      <c r="AK22" s="105"/>
      <c r="AL22" s="105"/>
      <c r="AM22" s="105"/>
      <c r="AN22" s="105"/>
      <c r="AO22" s="105"/>
      <c r="AP22" s="105"/>
      <c r="AQ22" s="106"/>
      <c r="AR22" s="104">
        <v>1</v>
      </c>
      <c r="AS22" s="105"/>
      <c r="AT22" s="105"/>
      <c r="AU22" s="105"/>
      <c r="AV22" s="105"/>
      <c r="AW22" s="105"/>
      <c r="AX22" s="105"/>
      <c r="AY22" s="105"/>
      <c r="AZ22" s="105"/>
      <c r="BA22" s="105"/>
      <c r="BB22" s="106"/>
      <c r="BC22" s="107">
        <f>AG22/AR22*100</f>
        <v>100</v>
      </c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9"/>
      <c r="BQ22" s="98" t="s">
        <v>56</v>
      </c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100"/>
      <c r="CH22" s="98">
        <v>2</v>
      </c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100"/>
    </row>
    <row r="23" spans="1:102" s="42" customFormat="1" ht="103.5" customHeight="1">
      <c r="A23" s="29"/>
      <c r="B23" s="102" t="s">
        <v>65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104">
        <v>0</v>
      </c>
      <c r="AH23" s="105"/>
      <c r="AI23" s="105"/>
      <c r="AJ23" s="105"/>
      <c r="AK23" s="105"/>
      <c r="AL23" s="105"/>
      <c r="AM23" s="105"/>
      <c r="AN23" s="105"/>
      <c r="AO23" s="105"/>
      <c r="AP23" s="105"/>
      <c r="AQ23" s="106"/>
      <c r="AR23" s="104">
        <v>0</v>
      </c>
      <c r="AS23" s="105"/>
      <c r="AT23" s="105"/>
      <c r="AU23" s="105"/>
      <c r="AV23" s="105"/>
      <c r="AW23" s="105"/>
      <c r="AX23" s="105"/>
      <c r="AY23" s="105"/>
      <c r="AZ23" s="105"/>
      <c r="BA23" s="105"/>
      <c r="BB23" s="106"/>
      <c r="BC23" s="107">
        <v>100</v>
      </c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9"/>
      <c r="BQ23" s="98" t="s">
        <v>56</v>
      </c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100"/>
      <c r="CH23" s="98">
        <v>2</v>
      </c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100"/>
    </row>
    <row r="24" spans="1:102" s="42" customFormat="1" ht="103.5" customHeight="1">
      <c r="A24" s="29"/>
      <c r="B24" s="102" t="s">
        <v>66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3"/>
      <c r="AG24" s="104">
        <v>0</v>
      </c>
      <c r="AH24" s="105"/>
      <c r="AI24" s="105"/>
      <c r="AJ24" s="105"/>
      <c r="AK24" s="105"/>
      <c r="AL24" s="105"/>
      <c r="AM24" s="105"/>
      <c r="AN24" s="105"/>
      <c r="AO24" s="105"/>
      <c r="AP24" s="105"/>
      <c r="AQ24" s="106"/>
      <c r="AR24" s="104">
        <v>0</v>
      </c>
      <c r="AS24" s="105"/>
      <c r="AT24" s="105"/>
      <c r="AU24" s="105"/>
      <c r="AV24" s="105"/>
      <c r="AW24" s="105"/>
      <c r="AX24" s="105"/>
      <c r="AY24" s="105"/>
      <c r="AZ24" s="105"/>
      <c r="BA24" s="105"/>
      <c r="BB24" s="106"/>
      <c r="BC24" s="107">
        <v>100</v>
      </c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9"/>
      <c r="BQ24" s="98" t="s">
        <v>56</v>
      </c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100"/>
      <c r="CH24" s="98">
        <v>2</v>
      </c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100"/>
    </row>
    <row r="25" spans="1:102" s="42" customFormat="1" ht="132.75" customHeight="1">
      <c r="A25" s="29"/>
      <c r="B25" s="102" t="s">
        <v>67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3"/>
      <c r="AG25" s="104">
        <v>1</v>
      </c>
      <c r="AH25" s="105"/>
      <c r="AI25" s="105"/>
      <c r="AJ25" s="105"/>
      <c r="AK25" s="105"/>
      <c r="AL25" s="105"/>
      <c r="AM25" s="105"/>
      <c r="AN25" s="105"/>
      <c r="AO25" s="105"/>
      <c r="AP25" s="105"/>
      <c r="AQ25" s="106"/>
      <c r="AR25" s="104">
        <v>1</v>
      </c>
      <c r="AS25" s="105"/>
      <c r="AT25" s="105"/>
      <c r="AU25" s="105"/>
      <c r="AV25" s="105"/>
      <c r="AW25" s="105"/>
      <c r="AX25" s="105"/>
      <c r="AY25" s="105"/>
      <c r="AZ25" s="105"/>
      <c r="BA25" s="105"/>
      <c r="BB25" s="106"/>
      <c r="BC25" s="107">
        <f>AG25/AR25*100</f>
        <v>100</v>
      </c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9"/>
      <c r="BQ25" s="98" t="s">
        <v>56</v>
      </c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100"/>
      <c r="CH25" s="98">
        <v>2</v>
      </c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100"/>
    </row>
    <row r="26" spans="1:102" s="42" customFormat="1" ht="162" customHeight="1">
      <c r="A26" s="29"/>
      <c r="B26" s="102" t="s">
        <v>68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  <c r="AG26" s="104">
        <v>1</v>
      </c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104">
        <v>1</v>
      </c>
      <c r="AS26" s="105"/>
      <c r="AT26" s="105"/>
      <c r="AU26" s="105"/>
      <c r="AV26" s="105"/>
      <c r="AW26" s="105"/>
      <c r="AX26" s="105"/>
      <c r="AY26" s="105"/>
      <c r="AZ26" s="105"/>
      <c r="BA26" s="105"/>
      <c r="BB26" s="106"/>
      <c r="BC26" s="107">
        <f>AG26/AR26*100</f>
        <v>100</v>
      </c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9"/>
      <c r="BQ26" s="98" t="s">
        <v>56</v>
      </c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100"/>
      <c r="CH26" s="98">
        <v>2</v>
      </c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100"/>
    </row>
    <row r="27" spans="1:102" s="42" customFormat="1" ht="89.25" customHeight="1">
      <c r="A27" s="29"/>
      <c r="B27" s="102" t="s">
        <v>69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3"/>
      <c r="AG27" s="104">
        <f>AG28</f>
        <v>0</v>
      </c>
      <c r="AH27" s="105"/>
      <c r="AI27" s="105"/>
      <c r="AJ27" s="105"/>
      <c r="AK27" s="105"/>
      <c r="AL27" s="105"/>
      <c r="AM27" s="105"/>
      <c r="AN27" s="105"/>
      <c r="AO27" s="105"/>
      <c r="AP27" s="105"/>
      <c r="AQ27" s="106"/>
      <c r="AR27" s="104">
        <f>AR28</f>
        <v>0</v>
      </c>
      <c r="AS27" s="105"/>
      <c r="AT27" s="105"/>
      <c r="AU27" s="105"/>
      <c r="AV27" s="105"/>
      <c r="AW27" s="105"/>
      <c r="AX27" s="105"/>
      <c r="AY27" s="105"/>
      <c r="AZ27" s="105"/>
      <c r="BA27" s="105"/>
      <c r="BB27" s="106"/>
      <c r="BC27" s="107">
        <v>100</v>
      </c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9"/>
      <c r="BQ27" s="98" t="s">
        <v>70</v>
      </c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100"/>
      <c r="CH27" s="98">
        <v>2</v>
      </c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100"/>
    </row>
    <row r="28" spans="1:102" ht="177.75" customHeight="1">
      <c r="A28" s="25"/>
      <c r="B28" s="102" t="s">
        <v>71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3"/>
      <c r="AG28" s="104">
        <v>0</v>
      </c>
      <c r="AH28" s="105"/>
      <c r="AI28" s="105"/>
      <c r="AJ28" s="105"/>
      <c r="AK28" s="105"/>
      <c r="AL28" s="105"/>
      <c r="AM28" s="105"/>
      <c r="AN28" s="105"/>
      <c r="AO28" s="105"/>
      <c r="AP28" s="105"/>
      <c r="AQ28" s="106"/>
      <c r="AR28" s="104">
        <v>0</v>
      </c>
      <c r="AS28" s="105"/>
      <c r="AT28" s="105"/>
      <c r="AU28" s="105"/>
      <c r="AV28" s="105"/>
      <c r="AW28" s="105"/>
      <c r="AX28" s="105"/>
      <c r="AY28" s="105"/>
      <c r="AZ28" s="105"/>
      <c r="BA28" s="105"/>
      <c r="BB28" s="106"/>
      <c r="BC28" s="107">
        <v>100</v>
      </c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9"/>
      <c r="BQ28" s="98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100"/>
      <c r="CH28" s="98">
        <v>2</v>
      </c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00"/>
    </row>
    <row r="29" spans="1:102" ht="117.75" customHeight="1">
      <c r="A29" s="25"/>
      <c r="B29" s="102" t="s">
        <v>72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3"/>
      <c r="AG29" s="104" t="s">
        <v>53</v>
      </c>
      <c r="AH29" s="105"/>
      <c r="AI29" s="105"/>
      <c r="AJ29" s="105"/>
      <c r="AK29" s="105"/>
      <c r="AL29" s="105"/>
      <c r="AM29" s="105"/>
      <c r="AN29" s="105"/>
      <c r="AO29" s="105"/>
      <c r="AP29" s="105"/>
      <c r="AQ29" s="106"/>
      <c r="AR29" s="104" t="s">
        <v>53</v>
      </c>
      <c r="AS29" s="105"/>
      <c r="AT29" s="105"/>
      <c r="AU29" s="105"/>
      <c r="AV29" s="105"/>
      <c r="AW29" s="105"/>
      <c r="AX29" s="105"/>
      <c r="AY29" s="105"/>
      <c r="AZ29" s="105"/>
      <c r="BA29" s="105"/>
      <c r="BB29" s="106"/>
      <c r="BC29" s="98" t="s">
        <v>53</v>
      </c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100"/>
      <c r="BQ29" s="98" t="s">
        <v>53</v>
      </c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100"/>
      <c r="CH29" s="98">
        <f>AVERAGE(CH31,CH32)</f>
        <v>2</v>
      </c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100"/>
    </row>
    <row r="30" spans="1:102" s="42" customFormat="1" ht="15">
      <c r="A30" s="29"/>
      <c r="B30" s="102" t="s">
        <v>54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3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/>
      <c r="AR30" s="104"/>
      <c r="AS30" s="105"/>
      <c r="AT30" s="105"/>
      <c r="AU30" s="105"/>
      <c r="AV30" s="105"/>
      <c r="AW30" s="105"/>
      <c r="AX30" s="105"/>
      <c r="AY30" s="105"/>
      <c r="AZ30" s="105"/>
      <c r="BA30" s="105"/>
      <c r="BB30" s="106"/>
      <c r="BC30" s="98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100"/>
      <c r="BQ30" s="98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100"/>
      <c r="CH30" s="98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100"/>
    </row>
    <row r="31" spans="1:102" ht="132.75" customHeight="1">
      <c r="A31" s="25"/>
      <c r="B31" s="102" t="s">
        <v>73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3"/>
      <c r="AG31" s="104">
        <v>42.9</v>
      </c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4">
        <v>48.51</v>
      </c>
      <c r="AS31" s="105"/>
      <c r="AT31" s="105"/>
      <c r="AU31" s="105"/>
      <c r="AV31" s="105"/>
      <c r="AW31" s="105"/>
      <c r="AX31" s="105"/>
      <c r="AY31" s="105"/>
      <c r="AZ31" s="105"/>
      <c r="BA31" s="105"/>
      <c r="BB31" s="106"/>
      <c r="BC31" s="107">
        <f>AG31/AR31*100</f>
        <v>88.43537414965986</v>
      </c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98" t="s">
        <v>70</v>
      </c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100"/>
      <c r="CH31" s="98">
        <v>2</v>
      </c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100"/>
    </row>
    <row r="32" spans="1:102" ht="177" customHeight="1">
      <c r="A32" s="25"/>
      <c r="B32" s="102" t="s">
        <v>74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3"/>
      <c r="AG32" s="104">
        <v>0</v>
      </c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104">
        <v>0</v>
      </c>
      <c r="AS32" s="105"/>
      <c r="AT32" s="105"/>
      <c r="AU32" s="105"/>
      <c r="AV32" s="105"/>
      <c r="AW32" s="105"/>
      <c r="AX32" s="105"/>
      <c r="AY32" s="105"/>
      <c r="AZ32" s="105"/>
      <c r="BA32" s="105"/>
      <c r="BB32" s="106"/>
      <c r="BC32" s="107">
        <v>100</v>
      </c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98" t="s">
        <v>70</v>
      </c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100"/>
      <c r="CH32" s="98">
        <v>2</v>
      </c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100"/>
    </row>
    <row r="33" spans="1:102" ht="31.5" customHeight="1">
      <c r="A33" s="25"/>
      <c r="B33" s="102" t="s">
        <v>75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3"/>
      <c r="AG33" s="104" t="s">
        <v>53</v>
      </c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104" t="s">
        <v>53</v>
      </c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  <c r="BC33" s="98" t="s">
        <v>53</v>
      </c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100"/>
      <c r="BQ33" s="98" t="s">
        <v>53</v>
      </c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100"/>
      <c r="CH33" s="107">
        <f>AVERAGE(CH11,CH20,CH25,CH26,CH27,CH29)</f>
        <v>1.9166666666666667</v>
      </c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9"/>
    </row>
    <row r="34" s="30" customFormat="1" ht="15"/>
    <row r="35" spans="1:102" s="1" customFormat="1" ht="15.75">
      <c r="A35" s="58" t="s">
        <v>35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 t="s">
        <v>177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</row>
    <row r="36" spans="1:102" s="3" customFormat="1" ht="13.5" customHeight="1">
      <c r="A36" s="5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 t="s">
        <v>18</v>
      </c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 t="s">
        <v>19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</row>
    <row r="37" spans="1:27" ht="3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</sheetData>
  <sheetProtection/>
  <mergeCells count="160">
    <mergeCell ref="AR33:BB33"/>
    <mergeCell ref="BC32:BP32"/>
    <mergeCell ref="A35:AK35"/>
    <mergeCell ref="AL35:BV35"/>
    <mergeCell ref="BW35:CX35"/>
    <mergeCell ref="B31:AF31"/>
    <mergeCell ref="B32:AF32"/>
    <mergeCell ref="B33:AF33"/>
    <mergeCell ref="BQ32:CG32"/>
    <mergeCell ref="CH32:CX32"/>
    <mergeCell ref="AG33:AQ33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R32:BB32"/>
    <mergeCell ref="B30:AF30"/>
    <mergeCell ref="AG30:AQ30"/>
    <mergeCell ref="AR30:BB30"/>
    <mergeCell ref="BC30:BP30"/>
    <mergeCell ref="BQ30:CG30"/>
    <mergeCell ref="CH30:CX30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Q28:CG28"/>
    <mergeCell ref="CH28:CX28"/>
    <mergeCell ref="AG26:AQ26"/>
    <mergeCell ref="AR26:BB26"/>
    <mergeCell ref="BC26:BP26"/>
    <mergeCell ref="BQ26:CG26"/>
    <mergeCell ref="CH26:CX26"/>
    <mergeCell ref="BQ27:CG27"/>
    <mergeCell ref="CH27:CX27"/>
    <mergeCell ref="CH25:CX25"/>
    <mergeCell ref="B24:AF24"/>
    <mergeCell ref="AG24:AQ24"/>
    <mergeCell ref="AR24:BB24"/>
    <mergeCell ref="B27:AF27"/>
    <mergeCell ref="AG27:AQ27"/>
    <mergeCell ref="AR27:BB27"/>
    <mergeCell ref="BC27:BP27"/>
    <mergeCell ref="BC24:BP24"/>
    <mergeCell ref="AG8:BB8"/>
    <mergeCell ref="BC8:BP9"/>
    <mergeCell ref="AG9:AQ9"/>
    <mergeCell ref="AR9:BB9"/>
    <mergeCell ref="CH24:CX24"/>
    <mergeCell ref="B25:AF25"/>
    <mergeCell ref="AG25:AQ25"/>
    <mergeCell ref="AR25:BB25"/>
    <mergeCell ref="BC25:BP25"/>
    <mergeCell ref="BQ25:CG25"/>
    <mergeCell ref="CH8:CX9"/>
    <mergeCell ref="BC10:BP10"/>
    <mergeCell ref="BQ10:CG10"/>
    <mergeCell ref="CH10:CX10"/>
    <mergeCell ref="CH11:CX11"/>
    <mergeCell ref="A10:AF10"/>
    <mergeCell ref="AG10:AQ10"/>
    <mergeCell ref="AR10:BB10"/>
    <mergeCell ref="BQ8:CG9"/>
    <mergeCell ref="A8:AF9"/>
    <mergeCell ref="BQ12:CG12"/>
    <mergeCell ref="CH12:CX12"/>
    <mergeCell ref="BC11:BP11"/>
    <mergeCell ref="BQ11:CG11"/>
    <mergeCell ref="B12:AF12"/>
    <mergeCell ref="AG12:AQ12"/>
    <mergeCell ref="AR12:BB12"/>
    <mergeCell ref="BC12:BP12"/>
    <mergeCell ref="AG11:AQ11"/>
    <mergeCell ref="AR11:BB11"/>
    <mergeCell ref="B16:AF16"/>
    <mergeCell ref="AG16:AQ16"/>
    <mergeCell ref="AR16:BB16"/>
    <mergeCell ref="BC16:BP16"/>
    <mergeCell ref="B11:AF11"/>
    <mergeCell ref="B14:AF14"/>
    <mergeCell ref="AG14:AQ14"/>
    <mergeCell ref="AR14:BB14"/>
    <mergeCell ref="B13:AF13"/>
    <mergeCell ref="AG13:AQ13"/>
    <mergeCell ref="BW36:CX36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B17:AF17"/>
    <mergeCell ref="AG17:AQ17"/>
    <mergeCell ref="AR17:BB17"/>
    <mergeCell ref="A36:AK36"/>
    <mergeCell ref="AL36:BV36"/>
    <mergeCell ref="B21:AF21"/>
    <mergeCell ref="AG21:AQ21"/>
    <mergeCell ref="AR21:BB21"/>
    <mergeCell ref="BQ24:CG24"/>
    <mergeCell ref="B26:AF26"/>
    <mergeCell ref="BC13:BP13"/>
    <mergeCell ref="AR18:BB18"/>
    <mergeCell ref="BC18:BP18"/>
    <mergeCell ref="BQ13:CG13"/>
    <mergeCell ref="BQ18:CG18"/>
    <mergeCell ref="BC14:BP14"/>
    <mergeCell ref="AR13:BB13"/>
    <mergeCell ref="CH19:CX19"/>
    <mergeCell ref="B18:AF18"/>
    <mergeCell ref="AG18:AQ18"/>
    <mergeCell ref="CH13:CX13"/>
    <mergeCell ref="BC17:BP17"/>
    <mergeCell ref="BQ17:CG17"/>
    <mergeCell ref="CH17:CX17"/>
    <mergeCell ref="BQ16:CG16"/>
    <mergeCell ref="CH16:CX16"/>
    <mergeCell ref="CH15:CX15"/>
    <mergeCell ref="B20:AF20"/>
    <mergeCell ref="AG20:AQ20"/>
    <mergeCell ref="AR20:BB20"/>
    <mergeCell ref="BC20:BP20"/>
    <mergeCell ref="CH18:CX18"/>
    <mergeCell ref="B19:AF19"/>
    <mergeCell ref="AG19:AQ19"/>
    <mergeCell ref="AR19:BB19"/>
    <mergeCell ref="BC19:BP19"/>
    <mergeCell ref="BQ19:CG19"/>
    <mergeCell ref="B23:AF23"/>
    <mergeCell ref="AG23:AQ23"/>
    <mergeCell ref="AR23:BB23"/>
    <mergeCell ref="BC23:BP23"/>
    <mergeCell ref="B22:AF22"/>
    <mergeCell ref="AG22:AQ22"/>
    <mergeCell ref="AR22:BB22"/>
    <mergeCell ref="BC22:BP22"/>
    <mergeCell ref="BC21:BP21"/>
    <mergeCell ref="BQ21:CG21"/>
    <mergeCell ref="CD3:CU3"/>
    <mergeCell ref="BQ22:CG22"/>
    <mergeCell ref="CH22:CX22"/>
    <mergeCell ref="BQ23:CG23"/>
    <mergeCell ref="CH23:CX23"/>
    <mergeCell ref="BQ20:CG20"/>
    <mergeCell ref="CH20:CX20"/>
    <mergeCell ref="CH21:CX21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8"/>
  <sheetViews>
    <sheetView view="pageBreakPreview" zoomScale="85" zoomScaleSheetLayoutView="85" zoomScalePageLayoutView="0" workbookViewId="0" topLeftCell="A25">
      <selection activeCell="CK35" sqref="CK35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32.25" customHeight="1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</row>
    <row r="4" s="1" customFormat="1" ht="15.75"/>
    <row r="5" spans="9:97" s="1" customFormat="1" ht="15.75">
      <c r="I5" s="58" t="s">
        <v>25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</row>
    <row r="6" spans="9:105" s="1" customFormat="1" ht="15.75">
      <c r="I6" s="110" t="s">
        <v>44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3"/>
      <c r="CU6" s="3"/>
      <c r="CV6" s="3"/>
      <c r="CW6" s="3"/>
      <c r="CX6" s="3"/>
      <c r="CY6" s="3"/>
      <c r="CZ6" s="3"/>
      <c r="DA6" s="3"/>
    </row>
    <row r="8" spans="1:105" s="5" customFormat="1" ht="15.75" customHeight="1">
      <c r="A8" s="82" t="s">
        <v>77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59" t="s">
        <v>46</v>
      </c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111" t="s">
        <v>47</v>
      </c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3"/>
      <c r="BT8" s="111" t="s">
        <v>48</v>
      </c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3"/>
      <c r="CK8" s="111" t="s">
        <v>49</v>
      </c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3"/>
    </row>
    <row r="9" spans="1:105" s="5" customFormat="1" ht="4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85" t="s">
        <v>50</v>
      </c>
      <c r="AK9" s="86"/>
      <c r="AL9" s="86"/>
      <c r="AM9" s="86"/>
      <c r="AN9" s="86"/>
      <c r="AO9" s="86"/>
      <c r="AP9" s="86"/>
      <c r="AQ9" s="86"/>
      <c r="AR9" s="86"/>
      <c r="AS9" s="86"/>
      <c r="AT9" s="87"/>
      <c r="AU9" s="85" t="s">
        <v>51</v>
      </c>
      <c r="AV9" s="86"/>
      <c r="AW9" s="86"/>
      <c r="AX9" s="86"/>
      <c r="AY9" s="86"/>
      <c r="AZ9" s="86"/>
      <c r="BA9" s="86"/>
      <c r="BB9" s="86"/>
      <c r="BC9" s="86"/>
      <c r="BD9" s="86"/>
      <c r="BE9" s="87"/>
      <c r="BF9" s="114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6"/>
      <c r="BT9" s="114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6"/>
      <c r="CK9" s="114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6"/>
    </row>
    <row r="10" spans="1:105" s="37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88">
        <v>2</v>
      </c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8">
        <v>3</v>
      </c>
      <c r="AV10" s="89"/>
      <c r="AW10" s="89"/>
      <c r="AX10" s="89"/>
      <c r="AY10" s="89"/>
      <c r="AZ10" s="89"/>
      <c r="BA10" s="89"/>
      <c r="BB10" s="89"/>
      <c r="BC10" s="89"/>
      <c r="BD10" s="89"/>
      <c r="BE10" s="90"/>
      <c r="BF10" s="88">
        <v>4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90"/>
      <c r="BT10" s="88">
        <v>5</v>
      </c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90"/>
      <c r="CK10" s="88">
        <v>6</v>
      </c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s="42" customFormat="1" ht="174.75" customHeight="1">
      <c r="A11" s="27"/>
      <c r="B11" s="126" t="s">
        <v>78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28"/>
      <c r="AJ11" s="120" t="s">
        <v>53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2"/>
      <c r="AU11" s="120" t="s">
        <v>53</v>
      </c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17" t="s">
        <v>53</v>
      </c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9"/>
      <c r="BT11" s="117" t="s">
        <v>53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9"/>
      <c r="CK11" s="117">
        <f>AVERAGE(CK13:DA14)</f>
        <v>1</v>
      </c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9"/>
    </row>
    <row r="12" spans="1:105" s="42" customFormat="1" ht="15">
      <c r="A12" s="29"/>
      <c r="B12" s="102" t="s">
        <v>54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  <c r="AJ12" s="120"/>
      <c r="AK12" s="121"/>
      <c r="AL12" s="121"/>
      <c r="AM12" s="121"/>
      <c r="AN12" s="121"/>
      <c r="AO12" s="121"/>
      <c r="AP12" s="121"/>
      <c r="AQ12" s="121"/>
      <c r="AR12" s="121"/>
      <c r="AS12" s="121"/>
      <c r="AT12" s="122"/>
      <c r="AU12" s="120"/>
      <c r="AV12" s="121"/>
      <c r="AW12" s="121"/>
      <c r="AX12" s="121"/>
      <c r="AY12" s="121"/>
      <c r="AZ12" s="121"/>
      <c r="BA12" s="121"/>
      <c r="BB12" s="121"/>
      <c r="BC12" s="121"/>
      <c r="BD12" s="121"/>
      <c r="BE12" s="122"/>
      <c r="BF12" s="117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9"/>
      <c r="BT12" s="117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9"/>
      <c r="CK12" s="117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9"/>
    </row>
    <row r="13" spans="1:105" s="42" customFormat="1" ht="106.5" customHeight="1">
      <c r="A13" s="29"/>
      <c r="B13" s="127" t="s">
        <v>79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28"/>
      <c r="AJ13" s="120">
        <v>15</v>
      </c>
      <c r="AK13" s="121"/>
      <c r="AL13" s="121"/>
      <c r="AM13" s="121"/>
      <c r="AN13" s="121"/>
      <c r="AO13" s="121"/>
      <c r="AP13" s="121"/>
      <c r="AQ13" s="121"/>
      <c r="AR13" s="121"/>
      <c r="AS13" s="121"/>
      <c r="AT13" s="122"/>
      <c r="AU13" s="120">
        <v>29.11</v>
      </c>
      <c r="AV13" s="121"/>
      <c r="AW13" s="121"/>
      <c r="AX13" s="121"/>
      <c r="AY13" s="121"/>
      <c r="AZ13" s="121"/>
      <c r="BA13" s="121"/>
      <c r="BB13" s="121"/>
      <c r="BC13" s="121"/>
      <c r="BD13" s="121"/>
      <c r="BE13" s="122"/>
      <c r="BF13" s="123">
        <f>AJ13/AU13*100</f>
        <v>51.528684300927516</v>
      </c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5"/>
      <c r="BT13" s="117" t="s">
        <v>70</v>
      </c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9"/>
      <c r="CK13" s="117">
        <v>1</v>
      </c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9"/>
    </row>
    <row r="14" spans="1:105" s="42" customFormat="1" ht="118.5" customHeight="1">
      <c r="A14" s="29"/>
      <c r="B14" s="127" t="s">
        <v>80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28"/>
      <c r="AJ14" s="120">
        <v>65</v>
      </c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120">
        <v>354.13</v>
      </c>
      <c r="AV14" s="121"/>
      <c r="AW14" s="121"/>
      <c r="AX14" s="121"/>
      <c r="AY14" s="121"/>
      <c r="AZ14" s="121"/>
      <c r="BA14" s="121"/>
      <c r="BB14" s="121"/>
      <c r="BC14" s="121"/>
      <c r="BD14" s="121"/>
      <c r="BE14" s="122"/>
      <c r="BF14" s="123">
        <f>AJ14/AU14*100</f>
        <v>18.354841442408155</v>
      </c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5"/>
      <c r="BT14" s="117" t="s">
        <v>70</v>
      </c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9"/>
      <c r="CK14" s="117">
        <v>1</v>
      </c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9"/>
    </row>
    <row r="15" spans="1:105" s="42" customFormat="1" ht="60" customHeight="1">
      <c r="A15" s="27"/>
      <c r="B15" s="126" t="s">
        <v>81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28"/>
      <c r="AJ15" s="120" t="s">
        <v>53</v>
      </c>
      <c r="AK15" s="121"/>
      <c r="AL15" s="121"/>
      <c r="AM15" s="121"/>
      <c r="AN15" s="121"/>
      <c r="AO15" s="121"/>
      <c r="AP15" s="121"/>
      <c r="AQ15" s="121"/>
      <c r="AR15" s="121"/>
      <c r="AS15" s="121"/>
      <c r="AT15" s="122"/>
      <c r="AU15" s="120" t="s">
        <v>53</v>
      </c>
      <c r="AV15" s="121"/>
      <c r="AW15" s="121"/>
      <c r="AX15" s="121"/>
      <c r="AY15" s="121"/>
      <c r="AZ15" s="121"/>
      <c r="BA15" s="121"/>
      <c r="BB15" s="121"/>
      <c r="BC15" s="121"/>
      <c r="BD15" s="121"/>
      <c r="BE15" s="122"/>
      <c r="BF15" s="117" t="s">
        <v>53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117" t="s">
        <v>53</v>
      </c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9"/>
      <c r="CK15" s="123">
        <f>AVERAGE(CK17,CK18,CK21)</f>
        <v>0.4166666666666667</v>
      </c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5"/>
    </row>
    <row r="16" spans="1:105" s="42" customFormat="1" ht="15">
      <c r="A16" s="29"/>
      <c r="B16" s="102" t="s">
        <v>54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120"/>
      <c r="AK16" s="121"/>
      <c r="AL16" s="121"/>
      <c r="AM16" s="121"/>
      <c r="AN16" s="121"/>
      <c r="AO16" s="121"/>
      <c r="AP16" s="121"/>
      <c r="AQ16" s="121"/>
      <c r="AR16" s="121"/>
      <c r="AS16" s="121"/>
      <c r="AT16" s="122"/>
      <c r="AU16" s="120"/>
      <c r="AV16" s="121"/>
      <c r="AW16" s="121"/>
      <c r="AX16" s="121"/>
      <c r="AY16" s="121"/>
      <c r="AZ16" s="121"/>
      <c r="BA16" s="121"/>
      <c r="BB16" s="121"/>
      <c r="BC16" s="121"/>
      <c r="BD16" s="121"/>
      <c r="BE16" s="122"/>
      <c r="BF16" s="117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9"/>
      <c r="BT16" s="117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9"/>
      <c r="CK16" s="117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9"/>
    </row>
    <row r="17" spans="1:105" s="42" customFormat="1" ht="115.5" customHeight="1">
      <c r="A17" s="29"/>
      <c r="B17" s="127" t="s">
        <v>82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28"/>
      <c r="AJ17" s="120">
        <v>0</v>
      </c>
      <c r="AK17" s="121"/>
      <c r="AL17" s="121"/>
      <c r="AM17" s="121"/>
      <c r="AN17" s="121"/>
      <c r="AO17" s="121"/>
      <c r="AP17" s="121"/>
      <c r="AQ17" s="121"/>
      <c r="AR17" s="121"/>
      <c r="AS17" s="121"/>
      <c r="AT17" s="122"/>
      <c r="AU17" s="120">
        <v>4.85</v>
      </c>
      <c r="AV17" s="121"/>
      <c r="AW17" s="121"/>
      <c r="AX17" s="121"/>
      <c r="AY17" s="121"/>
      <c r="AZ17" s="121"/>
      <c r="BA17" s="121"/>
      <c r="BB17" s="121"/>
      <c r="BC17" s="121"/>
      <c r="BD17" s="121"/>
      <c r="BE17" s="122"/>
      <c r="BF17" s="123">
        <f>AJ17/AU17*100</f>
        <v>0</v>
      </c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5"/>
      <c r="BT17" s="117" t="s">
        <v>70</v>
      </c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9"/>
      <c r="CK17" s="117">
        <v>0.25</v>
      </c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9"/>
    </row>
    <row r="18" spans="1:105" s="42" customFormat="1" ht="74.25" customHeight="1">
      <c r="A18" s="29"/>
      <c r="B18" s="127" t="s">
        <v>83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28"/>
      <c r="AJ18" s="120" t="s">
        <v>53</v>
      </c>
      <c r="AK18" s="121"/>
      <c r="AL18" s="121"/>
      <c r="AM18" s="121"/>
      <c r="AN18" s="121"/>
      <c r="AO18" s="121"/>
      <c r="AP18" s="121"/>
      <c r="AQ18" s="121"/>
      <c r="AR18" s="121"/>
      <c r="AS18" s="121"/>
      <c r="AT18" s="122"/>
      <c r="AU18" s="120" t="s">
        <v>53</v>
      </c>
      <c r="AV18" s="121"/>
      <c r="AW18" s="121"/>
      <c r="AX18" s="121"/>
      <c r="AY18" s="121"/>
      <c r="AZ18" s="121"/>
      <c r="BA18" s="121"/>
      <c r="BB18" s="121"/>
      <c r="BC18" s="121"/>
      <c r="BD18" s="121"/>
      <c r="BE18" s="122"/>
      <c r="BF18" s="123">
        <f>AVERAGE(BF19:BS20)</f>
        <v>103.09278350515466</v>
      </c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9"/>
      <c r="BT18" s="117" t="s">
        <v>70</v>
      </c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9"/>
      <c r="CK18" s="117">
        <v>0.5</v>
      </c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9"/>
    </row>
    <row r="19" spans="1:105" s="42" customFormat="1" ht="87.75" customHeight="1">
      <c r="A19" s="29"/>
      <c r="B19" s="126" t="s">
        <v>84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28"/>
      <c r="AJ19" s="120">
        <v>10</v>
      </c>
      <c r="AK19" s="121"/>
      <c r="AL19" s="121"/>
      <c r="AM19" s="121"/>
      <c r="AN19" s="121"/>
      <c r="AO19" s="121"/>
      <c r="AP19" s="121"/>
      <c r="AQ19" s="121"/>
      <c r="AR19" s="121"/>
      <c r="AS19" s="121"/>
      <c r="AT19" s="122"/>
      <c r="AU19" s="120">
        <v>9.7</v>
      </c>
      <c r="AV19" s="121"/>
      <c r="AW19" s="121"/>
      <c r="AX19" s="121"/>
      <c r="AY19" s="121"/>
      <c r="AZ19" s="121"/>
      <c r="BA19" s="121"/>
      <c r="BB19" s="121"/>
      <c r="BC19" s="121"/>
      <c r="BD19" s="121"/>
      <c r="BE19" s="122"/>
      <c r="BF19" s="123">
        <f>AJ19/AU19*100</f>
        <v>103.09278350515466</v>
      </c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5"/>
      <c r="BT19" s="117" t="s">
        <v>53</v>
      </c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9"/>
      <c r="CK19" s="117" t="s">
        <v>53</v>
      </c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9"/>
    </row>
    <row r="20" spans="1:105" s="42" customFormat="1" ht="30" customHeight="1">
      <c r="A20" s="29"/>
      <c r="B20" s="126" t="s">
        <v>85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28"/>
      <c r="AJ20" s="120">
        <v>10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2"/>
      <c r="AU20" s="120">
        <v>9.7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2"/>
      <c r="BF20" s="123">
        <f>AJ20/AU20*100</f>
        <v>103.09278350515466</v>
      </c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5"/>
      <c r="BT20" s="117" t="s">
        <v>53</v>
      </c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9"/>
      <c r="CK20" s="117" t="s">
        <v>53</v>
      </c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</row>
    <row r="21" spans="1:105" s="42" customFormat="1" ht="205.5" customHeight="1">
      <c r="A21" s="29"/>
      <c r="B21" s="127" t="s">
        <v>86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28"/>
      <c r="AJ21" s="120">
        <v>0</v>
      </c>
      <c r="AK21" s="121"/>
      <c r="AL21" s="121"/>
      <c r="AM21" s="121"/>
      <c r="AN21" s="121"/>
      <c r="AO21" s="121"/>
      <c r="AP21" s="121"/>
      <c r="AQ21" s="121"/>
      <c r="AR21" s="121"/>
      <c r="AS21" s="121"/>
      <c r="AT21" s="122"/>
      <c r="AU21" s="120">
        <v>0</v>
      </c>
      <c r="AV21" s="121"/>
      <c r="AW21" s="121"/>
      <c r="AX21" s="121"/>
      <c r="AY21" s="121"/>
      <c r="AZ21" s="121"/>
      <c r="BA21" s="121"/>
      <c r="BB21" s="121"/>
      <c r="BC21" s="121"/>
      <c r="BD21" s="121"/>
      <c r="BE21" s="122"/>
      <c r="BF21" s="123">
        <v>100</v>
      </c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5"/>
      <c r="BT21" s="117" t="s">
        <v>70</v>
      </c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9"/>
      <c r="CK21" s="117">
        <v>0.5</v>
      </c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9"/>
    </row>
    <row r="22" spans="1:105" s="42" customFormat="1" ht="73.5" customHeight="1">
      <c r="A22" s="29"/>
      <c r="B22" s="126" t="s">
        <v>87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28"/>
      <c r="AJ22" s="120">
        <v>0</v>
      </c>
      <c r="AK22" s="121"/>
      <c r="AL22" s="121"/>
      <c r="AM22" s="121"/>
      <c r="AN22" s="121"/>
      <c r="AO22" s="121"/>
      <c r="AP22" s="121"/>
      <c r="AQ22" s="121"/>
      <c r="AR22" s="121"/>
      <c r="AS22" s="121"/>
      <c r="AT22" s="122"/>
      <c r="AU22" s="120">
        <v>0</v>
      </c>
      <c r="AV22" s="121"/>
      <c r="AW22" s="121"/>
      <c r="AX22" s="121"/>
      <c r="AY22" s="121"/>
      <c r="AZ22" s="121"/>
      <c r="BA22" s="121"/>
      <c r="BB22" s="121"/>
      <c r="BC22" s="121"/>
      <c r="BD22" s="121"/>
      <c r="BE22" s="122"/>
      <c r="BF22" s="123">
        <v>100</v>
      </c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5"/>
      <c r="BT22" s="117" t="s">
        <v>70</v>
      </c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9"/>
      <c r="CK22" s="117">
        <v>0.2</v>
      </c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9"/>
    </row>
    <row r="23" spans="1:105" s="42" customFormat="1" ht="281.25" customHeight="1">
      <c r="A23" s="29"/>
      <c r="B23" s="126" t="s">
        <v>88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28"/>
      <c r="AJ23" s="120">
        <v>0</v>
      </c>
      <c r="AK23" s="121"/>
      <c r="AL23" s="121"/>
      <c r="AM23" s="121"/>
      <c r="AN23" s="121"/>
      <c r="AO23" s="121"/>
      <c r="AP23" s="121"/>
      <c r="AQ23" s="121"/>
      <c r="AR23" s="121"/>
      <c r="AS23" s="121"/>
      <c r="AT23" s="122"/>
      <c r="AU23" s="120">
        <v>0</v>
      </c>
      <c r="AV23" s="121"/>
      <c r="AW23" s="121"/>
      <c r="AX23" s="121"/>
      <c r="AY23" s="121"/>
      <c r="AZ23" s="121"/>
      <c r="BA23" s="121"/>
      <c r="BB23" s="121"/>
      <c r="BC23" s="121"/>
      <c r="BD23" s="121"/>
      <c r="BE23" s="122"/>
      <c r="BF23" s="123">
        <v>100</v>
      </c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17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9"/>
      <c r="CK23" s="117">
        <v>0.2</v>
      </c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4" spans="1:105" s="42" customFormat="1" ht="89.25" customHeight="1">
      <c r="A24" s="29"/>
      <c r="B24" s="126" t="s">
        <v>89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28"/>
      <c r="AJ24" s="120">
        <v>0</v>
      </c>
      <c r="AK24" s="121"/>
      <c r="AL24" s="121"/>
      <c r="AM24" s="121"/>
      <c r="AN24" s="121"/>
      <c r="AO24" s="121"/>
      <c r="AP24" s="121"/>
      <c r="AQ24" s="121"/>
      <c r="AR24" s="121"/>
      <c r="AS24" s="121"/>
      <c r="AT24" s="122"/>
      <c r="AU24" s="120">
        <v>0</v>
      </c>
      <c r="AV24" s="121"/>
      <c r="AW24" s="121"/>
      <c r="AX24" s="121"/>
      <c r="AY24" s="121"/>
      <c r="AZ24" s="121"/>
      <c r="BA24" s="121"/>
      <c r="BB24" s="121"/>
      <c r="BC24" s="121"/>
      <c r="BD24" s="121"/>
      <c r="BE24" s="122"/>
      <c r="BF24" s="123">
        <v>100</v>
      </c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5"/>
      <c r="BT24" s="117" t="s">
        <v>70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9"/>
      <c r="CK24" s="117">
        <v>0.2</v>
      </c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9"/>
    </row>
    <row r="25" spans="1:105" s="42" customFormat="1" ht="190.5" customHeight="1">
      <c r="A25" s="29"/>
      <c r="B25" s="126" t="s">
        <v>90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28"/>
      <c r="AJ25" s="120">
        <v>0</v>
      </c>
      <c r="AK25" s="121"/>
      <c r="AL25" s="121"/>
      <c r="AM25" s="121"/>
      <c r="AN25" s="121"/>
      <c r="AO25" s="121"/>
      <c r="AP25" s="121"/>
      <c r="AQ25" s="121"/>
      <c r="AR25" s="121"/>
      <c r="AS25" s="121"/>
      <c r="AT25" s="122"/>
      <c r="AU25" s="120">
        <v>0</v>
      </c>
      <c r="AV25" s="121"/>
      <c r="AW25" s="121"/>
      <c r="AX25" s="121"/>
      <c r="AY25" s="121"/>
      <c r="AZ25" s="121"/>
      <c r="BA25" s="121"/>
      <c r="BB25" s="121"/>
      <c r="BC25" s="121"/>
      <c r="BD25" s="121"/>
      <c r="BE25" s="122"/>
      <c r="BF25" s="123">
        <v>100</v>
      </c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17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9"/>
      <c r="CK25" s="117">
        <v>0.2</v>
      </c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9"/>
    </row>
    <row r="26" spans="1:105" ht="88.5" customHeight="1">
      <c r="A26" s="25"/>
      <c r="B26" s="126" t="s">
        <v>91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28"/>
      <c r="AJ26" s="120">
        <v>0</v>
      </c>
      <c r="AK26" s="121"/>
      <c r="AL26" s="121"/>
      <c r="AM26" s="121"/>
      <c r="AN26" s="121"/>
      <c r="AO26" s="121"/>
      <c r="AP26" s="121"/>
      <c r="AQ26" s="121"/>
      <c r="AR26" s="121"/>
      <c r="AS26" s="121"/>
      <c r="AT26" s="122"/>
      <c r="AU26" s="120">
        <v>0</v>
      </c>
      <c r="AV26" s="121"/>
      <c r="AW26" s="121"/>
      <c r="AX26" s="121"/>
      <c r="AY26" s="121"/>
      <c r="AZ26" s="121"/>
      <c r="BA26" s="121"/>
      <c r="BB26" s="121"/>
      <c r="BC26" s="121"/>
      <c r="BD26" s="121"/>
      <c r="BE26" s="122"/>
      <c r="BF26" s="123">
        <v>100</v>
      </c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5"/>
      <c r="BT26" s="117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9"/>
      <c r="CK26" s="117">
        <v>0.5</v>
      </c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9"/>
    </row>
    <row r="27" spans="1:105" ht="100.5" customHeight="1">
      <c r="A27" s="25"/>
      <c r="B27" s="126" t="s">
        <v>92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28"/>
      <c r="AJ27" s="120">
        <v>0</v>
      </c>
      <c r="AK27" s="121"/>
      <c r="AL27" s="121"/>
      <c r="AM27" s="121"/>
      <c r="AN27" s="121"/>
      <c r="AO27" s="121"/>
      <c r="AP27" s="121"/>
      <c r="AQ27" s="121"/>
      <c r="AR27" s="121"/>
      <c r="AS27" s="121"/>
      <c r="AT27" s="122"/>
      <c r="AU27" s="120">
        <v>0</v>
      </c>
      <c r="AV27" s="121"/>
      <c r="AW27" s="121"/>
      <c r="AX27" s="121"/>
      <c r="AY27" s="121"/>
      <c r="AZ27" s="121"/>
      <c r="BA27" s="121"/>
      <c r="BB27" s="121"/>
      <c r="BC27" s="121"/>
      <c r="BD27" s="121"/>
      <c r="BE27" s="122"/>
      <c r="BF27" s="123">
        <v>100</v>
      </c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17" t="s">
        <v>70</v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9"/>
      <c r="CK27" s="117">
        <v>0.5</v>
      </c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9"/>
    </row>
    <row r="28" spans="1:105" ht="60" customHeight="1">
      <c r="A28" s="25"/>
      <c r="B28" s="126" t="s">
        <v>93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28"/>
      <c r="AJ28" s="120" t="s">
        <v>53</v>
      </c>
      <c r="AK28" s="121"/>
      <c r="AL28" s="121"/>
      <c r="AM28" s="121"/>
      <c r="AN28" s="121"/>
      <c r="AO28" s="121"/>
      <c r="AP28" s="121"/>
      <c r="AQ28" s="121"/>
      <c r="AR28" s="121"/>
      <c r="AS28" s="121"/>
      <c r="AT28" s="122"/>
      <c r="AU28" s="120" t="s">
        <v>53</v>
      </c>
      <c r="AV28" s="121"/>
      <c r="AW28" s="121"/>
      <c r="AX28" s="121"/>
      <c r="AY28" s="121"/>
      <c r="AZ28" s="121"/>
      <c r="BA28" s="121"/>
      <c r="BB28" s="121"/>
      <c r="BC28" s="121"/>
      <c r="BD28" s="121"/>
      <c r="BE28" s="122"/>
      <c r="BF28" s="117" t="s">
        <v>53</v>
      </c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9"/>
      <c r="BT28" s="117" t="s">
        <v>53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9"/>
      <c r="CK28" s="117">
        <f>AVERAGE(CK30:DA31)</f>
        <v>0.375</v>
      </c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9"/>
    </row>
    <row r="29" spans="1:105" s="42" customFormat="1" ht="15">
      <c r="A29" s="29"/>
      <c r="B29" s="102" t="s">
        <v>54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3"/>
      <c r="AJ29" s="120"/>
      <c r="AK29" s="121"/>
      <c r="AL29" s="121"/>
      <c r="AM29" s="121"/>
      <c r="AN29" s="121"/>
      <c r="AO29" s="121"/>
      <c r="AP29" s="121"/>
      <c r="AQ29" s="121"/>
      <c r="AR29" s="121"/>
      <c r="AS29" s="121"/>
      <c r="AT29" s="122"/>
      <c r="AU29" s="120"/>
      <c r="AV29" s="121"/>
      <c r="AW29" s="121"/>
      <c r="AX29" s="121"/>
      <c r="AY29" s="121"/>
      <c r="AZ29" s="121"/>
      <c r="BA29" s="121"/>
      <c r="BB29" s="121"/>
      <c r="BC29" s="121"/>
      <c r="BD29" s="121"/>
      <c r="BE29" s="122"/>
      <c r="BF29" s="117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9"/>
      <c r="BT29" s="117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9"/>
      <c r="CK29" s="117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9"/>
    </row>
    <row r="30" spans="1:105" ht="118.5" customHeight="1">
      <c r="A30" s="25"/>
      <c r="B30" s="127" t="s">
        <v>94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28"/>
      <c r="AJ30" s="120">
        <v>1</v>
      </c>
      <c r="AK30" s="121"/>
      <c r="AL30" s="121"/>
      <c r="AM30" s="121"/>
      <c r="AN30" s="121"/>
      <c r="AO30" s="121"/>
      <c r="AP30" s="121"/>
      <c r="AQ30" s="121"/>
      <c r="AR30" s="121"/>
      <c r="AS30" s="121"/>
      <c r="AT30" s="122"/>
      <c r="AU30" s="120">
        <v>1</v>
      </c>
      <c r="AV30" s="121"/>
      <c r="AW30" s="121"/>
      <c r="AX30" s="121"/>
      <c r="AY30" s="121"/>
      <c r="AZ30" s="121"/>
      <c r="BA30" s="121"/>
      <c r="BB30" s="121"/>
      <c r="BC30" s="121"/>
      <c r="BD30" s="121"/>
      <c r="BE30" s="122"/>
      <c r="BF30" s="123">
        <f>AJ30/AU30*100</f>
        <v>100</v>
      </c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5"/>
      <c r="BT30" s="117" t="s">
        <v>56</v>
      </c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9"/>
      <c r="CK30" s="117">
        <v>0.5</v>
      </c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9"/>
    </row>
    <row r="31" spans="1:105" ht="177.75" customHeight="1">
      <c r="A31" s="25"/>
      <c r="B31" s="127" t="s">
        <v>95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28"/>
      <c r="AJ31" s="120">
        <v>2</v>
      </c>
      <c r="AK31" s="121"/>
      <c r="AL31" s="121"/>
      <c r="AM31" s="121"/>
      <c r="AN31" s="121"/>
      <c r="AO31" s="121"/>
      <c r="AP31" s="121"/>
      <c r="AQ31" s="121"/>
      <c r="AR31" s="121"/>
      <c r="AS31" s="121"/>
      <c r="AT31" s="122"/>
      <c r="AU31" s="120">
        <v>4.85</v>
      </c>
      <c r="AV31" s="121"/>
      <c r="AW31" s="121"/>
      <c r="AX31" s="121"/>
      <c r="AY31" s="121"/>
      <c r="AZ31" s="121"/>
      <c r="BA31" s="121"/>
      <c r="BB31" s="121"/>
      <c r="BC31" s="121"/>
      <c r="BD31" s="121"/>
      <c r="BE31" s="122"/>
      <c r="BF31" s="123">
        <f>AJ31/AU31*100</f>
        <v>41.23711340206186</v>
      </c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5"/>
      <c r="BT31" s="117" t="s">
        <v>70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9"/>
      <c r="CK31" s="117">
        <v>0.25</v>
      </c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9"/>
    </row>
    <row r="32" spans="1:105" ht="73.5" customHeight="1">
      <c r="A32" s="25"/>
      <c r="B32" s="126" t="s">
        <v>96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28"/>
      <c r="AJ32" s="120">
        <v>0</v>
      </c>
      <c r="AK32" s="121"/>
      <c r="AL32" s="121"/>
      <c r="AM32" s="121"/>
      <c r="AN32" s="121"/>
      <c r="AO32" s="121"/>
      <c r="AP32" s="121"/>
      <c r="AQ32" s="121"/>
      <c r="AR32" s="121"/>
      <c r="AS32" s="121"/>
      <c r="AT32" s="122"/>
      <c r="AU32" s="120">
        <v>1</v>
      </c>
      <c r="AV32" s="121"/>
      <c r="AW32" s="121"/>
      <c r="AX32" s="121"/>
      <c r="AY32" s="121"/>
      <c r="AZ32" s="121"/>
      <c r="BA32" s="121"/>
      <c r="BB32" s="121"/>
      <c r="BC32" s="121"/>
      <c r="BD32" s="121"/>
      <c r="BE32" s="122"/>
      <c r="BF32" s="123">
        <f>AJ32/AU32*100</f>
        <v>0</v>
      </c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17" t="s">
        <v>70</v>
      </c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9"/>
      <c r="CK32" s="117">
        <v>0.1</v>
      </c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9"/>
    </row>
    <row r="33" spans="1:105" ht="132" customHeight="1">
      <c r="A33" s="25"/>
      <c r="B33" s="126" t="s">
        <v>97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28"/>
      <c r="AJ33" s="120">
        <v>0</v>
      </c>
      <c r="AK33" s="121"/>
      <c r="AL33" s="121"/>
      <c r="AM33" s="121"/>
      <c r="AN33" s="121"/>
      <c r="AO33" s="121"/>
      <c r="AP33" s="121"/>
      <c r="AQ33" s="121"/>
      <c r="AR33" s="121"/>
      <c r="AS33" s="121"/>
      <c r="AT33" s="122"/>
      <c r="AU33" s="120">
        <v>1</v>
      </c>
      <c r="AV33" s="121"/>
      <c r="AW33" s="121"/>
      <c r="AX33" s="121"/>
      <c r="AY33" s="121"/>
      <c r="AZ33" s="121"/>
      <c r="BA33" s="121"/>
      <c r="BB33" s="121"/>
      <c r="BC33" s="121"/>
      <c r="BD33" s="121"/>
      <c r="BE33" s="122"/>
      <c r="BF33" s="123">
        <f>AJ33/AU33*100</f>
        <v>0</v>
      </c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5"/>
      <c r="BT33" s="117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9"/>
      <c r="CK33" s="117">
        <v>0.1</v>
      </c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9"/>
    </row>
    <row r="34" spans="1:105" ht="31.5" customHeight="1">
      <c r="A34" s="25"/>
      <c r="B34" s="102" t="s">
        <v>98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28"/>
      <c r="AJ34" s="104" t="s">
        <v>53</v>
      </c>
      <c r="AK34" s="105"/>
      <c r="AL34" s="105"/>
      <c r="AM34" s="105"/>
      <c r="AN34" s="105"/>
      <c r="AO34" s="105"/>
      <c r="AP34" s="105"/>
      <c r="AQ34" s="105"/>
      <c r="AR34" s="105"/>
      <c r="AS34" s="105"/>
      <c r="AT34" s="106"/>
      <c r="AU34" s="104" t="s">
        <v>53</v>
      </c>
      <c r="AV34" s="105"/>
      <c r="AW34" s="105"/>
      <c r="AX34" s="105"/>
      <c r="AY34" s="105"/>
      <c r="AZ34" s="105"/>
      <c r="BA34" s="105"/>
      <c r="BB34" s="105"/>
      <c r="BC34" s="105"/>
      <c r="BD34" s="105"/>
      <c r="BE34" s="106"/>
      <c r="BF34" s="98" t="s">
        <v>53</v>
      </c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100"/>
      <c r="BT34" s="98" t="s">
        <v>53</v>
      </c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100"/>
      <c r="CK34" s="107">
        <f>AVERAGE(CK11,CK15,CK22,CK24,CK26,CK28,CK32)</f>
        <v>0.3988095238095238</v>
      </c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9"/>
    </row>
    <row r="35" s="30" customFormat="1" ht="15"/>
    <row r="36" spans="1:105" s="1" customFormat="1" ht="15.75">
      <c r="A36" s="58" t="s">
        <v>35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 t="s">
        <v>177</v>
      </c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</row>
    <row r="37" spans="1:105" s="3" customFormat="1" ht="13.5" customHeight="1">
      <c r="A37" s="57" t="s">
        <v>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 t="s">
        <v>18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 t="s">
        <v>19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</row>
    <row r="38" spans="1:30" ht="3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</sheetData>
  <sheetProtection/>
  <mergeCells count="166">
    <mergeCell ref="BZ37:DA37"/>
    <mergeCell ref="BT32:CJ32"/>
    <mergeCell ref="CK32:DA32"/>
    <mergeCell ref="B33:AH33"/>
    <mergeCell ref="AJ33:AT33"/>
    <mergeCell ref="AU33:BE33"/>
    <mergeCell ref="BF33:BS33"/>
    <mergeCell ref="BT33:CJ33"/>
    <mergeCell ref="AU32:BE32"/>
    <mergeCell ref="BF32:BS32"/>
    <mergeCell ref="A37:AM37"/>
    <mergeCell ref="AN37:BY37"/>
    <mergeCell ref="B30:AH30"/>
    <mergeCell ref="A36:AM36"/>
    <mergeCell ref="AN36:BY36"/>
    <mergeCell ref="BF30:BS30"/>
    <mergeCell ref="BT30:CJ30"/>
    <mergeCell ref="BT34:CJ34"/>
    <mergeCell ref="BZ36:DA36"/>
    <mergeCell ref="CK33:DA33"/>
    <mergeCell ref="B32:AH32"/>
    <mergeCell ref="AJ32:AT32"/>
    <mergeCell ref="B20:AH20"/>
    <mergeCell ref="B21:AH21"/>
    <mergeCell ref="B22:AH22"/>
    <mergeCell ref="B14:AH14"/>
    <mergeCell ref="B15:AH15"/>
    <mergeCell ref="B16:AI16"/>
    <mergeCell ref="B17:AH17"/>
    <mergeCell ref="B18:AH18"/>
    <mergeCell ref="B19:AH19"/>
    <mergeCell ref="A3:DA3"/>
    <mergeCell ref="B11:AH11"/>
    <mergeCell ref="B13:AH13"/>
    <mergeCell ref="AJ15:AT15"/>
    <mergeCell ref="AU15:BE15"/>
    <mergeCell ref="BF15:BS15"/>
    <mergeCell ref="BT15:CJ15"/>
    <mergeCell ref="CK15:DA15"/>
    <mergeCell ref="AJ13:AT13"/>
    <mergeCell ref="AU13:BE13"/>
    <mergeCell ref="BT22:CJ22"/>
    <mergeCell ref="CK22:DA22"/>
    <mergeCell ref="AJ23:AT23"/>
    <mergeCell ref="AU23:BE23"/>
    <mergeCell ref="BF23:BS23"/>
    <mergeCell ref="BT23:CJ23"/>
    <mergeCell ref="CK23:DA23"/>
    <mergeCell ref="AJ18:AT18"/>
    <mergeCell ref="AU21:BE21"/>
    <mergeCell ref="B23:AH23"/>
    <mergeCell ref="AJ22:AT22"/>
    <mergeCell ref="AU22:BE22"/>
    <mergeCell ref="BF22:BS22"/>
    <mergeCell ref="AJ16:AT16"/>
    <mergeCell ref="AU16:BE16"/>
    <mergeCell ref="BF16:BS16"/>
    <mergeCell ref="AJ17:AT17"/>
    <mergeCell ref="AU17:BE17"/>
    <mergeCell ref="BF17:BS17"/>
    <mergeCell ref="BF21:BS21"/>
    <mergeCell ref="BT21:CJ21"/>
    <mergeCell ref="BT18:CJ18"/>
    <mergeCell ref="AJ19:AT19"/>
    <mergeCell ref="AU19:BE19"/>
    <mergeCell ref="BF19:BS19"/>
    <mergeCell ref="BT19:CJ19"/>
    <mergeCell ref="AJ20:AT20"/>
    <mergeCell ref="AU20:BE20"/>
    <mergeCell ref="AJ21:AT21"/>
    <mergeCell ref="BT16:CJ16"/>
    <mergeCell ref="CK16:DA16"/>
    <mergeCell ref="BT17:CJ17"/>
    <mergeCell ref="CK17:DA17"/>
    <mergeCell ref="I5:CS5"/>
    <mergeCell ref="I6:CS6"/>
    <mergeCell ref="CK11:DA11"/>
    <mergeCell ref="B12:AI12"/>
    <mergeCell ref="AJ12:AT12"/>
    <mergeCell ref="BF11:BS11"/>
    <mergeCell ref="BT11:CJ11"/>
    <mergeCell ref="AJ11:AT11"/>
    <mergeCell ref="CK12:DA12"/>
    <mergeCell ref="AU18:BE18"/>
    <mergeCell ref="BT14:CJ14"/>
    <mergeCell ref="CK14:DA14"/>
    <mergeCell ref="AU12:BE12"/>
    <mergeCell ref="BF12:BS12"/>
    <mergeCell ref="BT12:CJ12"/>
    <mergeCell ref="BF13:BS13"/>
    <mergeCell ref="BT13:CJ13"/>
    <mergeCell ref="CK13:DA13"/>
    <mergeCell ref="CK18:DA18"/>
    <mergeCell ref="B24:AH24"/>
    <mergeCell ref="BT24:CJ24"/>
    <mergeCell ref="CK24:DA24"/>
    <mergeCell ref="CK19:DA19"/>
    <mergeCell ref="CK21:DA21"/>
    <mergeCell ref="BF20:BS20"/>
    <mergeCell ref="BT20:CJ20"/>
    <mergeCell ref="CK20:DA20"/>
    <mergeCell ref="BF18:BS18"/>
    <mergeCell ref="BF14:BS14"/>
    <mergeCell ref="B28:AH28"/>
    <mergeCell ref="AJ28:AT28"/>
    <mergeCell ref="AU28:BE28"/>
    <mergeCell ref="BF28:BS28"/>
    <mergeCell ref="B27:AH27"/>
    <mergeCell ref="BF25:BS25"/>
    <mergeCell ref="BF24:BS24"/>
    <mergeCell ref="BT8:CJ9"/>
    <mergeCell ref="CK8:DA9"/>
    <mergeCell ref="BF10:BS10"/>
    <mergeCell ref="BT10:CJ10"/>
    <mergeCell ref="CK10:DA10"/>
    <mergeCell ref="A8:AI9"/>
    <mergeCell ref="AJ8:BE8"/>
    <mergeCell ref="BF8:BS9"/>
    <mergeCell ref="AJ9:AT9"/>
    <mergeCell ref="AU9:BE9"/>
    <mergeCell ref="A10:AI10"/>
    <mergeCell ref="AJ10:AT10"/>
    <mergeCell ref="AU10:BE10"/>
    <mergeCell ref="AU25:BE25"/>
    <mergeCell ref="AJ24:AT24"/>
    <mergeCell ref="AU24:BE24"/>
    <mergeCell ref="B25:AH25"/>
    <mergeCell ref="AU11:BE11"/>
    <mergeCell ref="AJ14:AT14"/>
    <mergeCell ref="AU14:BE14"/>
    <mergeCell ref="BT25:CJ25"/>
    <mergeCell ref="CK25:DA25"/>
    <mergeCell ref="AJ25:AT25"/>
    <mergeCell ref="BT28:CJ28"/>
    <mergeCell ref="CK28:DA28"/>
    <mergeCell ref="BT26:CJ26"/>
    <mergeCell ref="CK26:DA26"/>
    <mergeCell ref="AJ26:AT26"/>
    <mergeCell ref="AU26:BE26"/>
    <mergeCell ref="BF26:BS26"/>
    <mergeCell ref="BT27:CJ27"/>
    <mergeCell ref="CK27:DA27"/>
    <mergeCell ref="B26:AH26"/>
    <mergeCell ref="AJ34:AT34"/>
    <mergeCell ref="AU34:BE34"/>
    <mergeCell ref="BF34:BS34"/>
    <mergeCell ref="B29:AI29"/>
    <mergeCell ref="B34:AH34"/>
    <mergeCell ref="CK30:DA30"/>
    <mergeCell ref="B31:AH31"/>
    <mergeCell ref="AJ27:AT27"/>
    <mergeCell ref="AU27:BE27"/>
    <mergeCell ref="BF27:BS27"/>
    <mergeCell ref="AJ29:AT29"/>
    <mergeCell ref="AU29:BE29"/>
    <mergeCell ref="BF29:BS29"/>
    <mergeCell ref="CK29:DA29"/>
    <mergeCell ref="AJ30:AT30"/>
    <mergeCell ref="AU30:BE30"/>
    <mergeCell ref="CK34:DA34"/>
    <mergeCell ref="BT29:CJ29"/>
    <mergeCell ref="AJ31:AT31"/>
    <mergeCell ref="AU31:BE31"/>
    <mergeCell ref="BF31:BS31"/>
    <mergeCell ref="BT31:CJ31"/>
    <mergeCell ref="CK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="85" zoomScaleSheetLayoutView="85" zoomScalePageLayoutView="0" workbookViewId="0" topLeftCell="A31">
      <selection activeCell="CH34" sqref="CH34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3.75" customHeight="1">
      <c r="A3" s="63" t="s">
        <v>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</row>
    <row r="4" s="1" customFormat="1" ht="9" customHeight="1"/>
    <row r="5" spans="9:94" s="1" customFormat="1" ht="15.75">
      <c r="I5" s="58" t="s">
        <v>25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10" t="s">
        <v>44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2" t="s">
        <v>100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4"/>
      <c r="AG8" s="59" t="s">
        <v>46</v>
      </c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111" t="s">
        <v>47</v>
      </c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3"/>
      <c r="BQ8" s="111" t="s">
        <v>48</v>
      </c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3"/>
      <c r="CH8" s="111" t="s">
        <v>49</v>
      </c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3"/>
    </row>
    <row r="9" spans="1:102" s="5" customFormat="1" ht="4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5" t="s">
        <v>50</v>
      </c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85" t="s">
        <v>51</v>
      </c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114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6"/>
      <c r="BQ9" s="114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6"/>
      <c r="CH9" s="114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6"/>
    </row>
    <row r="10" spans="1:102" s="37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88">
        <v>2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>
        <v>3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88">
        <v>4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88">
        <v>5</v>
      </c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88">
        <v>6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42" customFormat="1" ht="131.25" customHeight="1">
      <c r="A11" s="29"/>
      <c r="B11" s="102" t="s">
        <v>101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3"/>
      <c r="AG11" s="104">
        <v>1</v>
      </c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  <c r="AR11" s="104">
        <v>1</v>
      </c>
      <c r="AS11" s="105"/>
      <c r="AT11" s="105"/>
      <c r="AU11" s="105"/>
      <c r="AV11" s="105"/>
      <c r="AW11" s="105"/>
      <c r="AX11" s="105"/>
      <c r="AY11" s="105"/>
      <c r="AZ11" s="105"/>
      <c r="BA11" s="105"/>
      <c r="BB11" s="106"/>
      <c r="BC11" s="98">
        <v>100</v>
      </c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100"/>
      <c r="BQ11" s="98" t="s">
        <v>56</v>
      </c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100"/>
      <c r="CH11" s="98">
        <v>2</v>
      </c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100"/>
    </row>
    <row r="12" spans="1:102" s="42" customFormat="1" ht="45" customHeight="1">
      <c r="A12" s="27"/>
      <c r="B12" s="102" t="s">
        <v>102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  <c r="AG12" s="104" t="s">
        <v>53</v>
      </c>
      <c r="AH12" s="105"/>
      <c r="AI12" s="105"/>
      <c r="AJ12" s="105"/>
      <c r="AK12" s="105"/>
      <c r="AL12" s="105"/>
      <c r="AM12" s="105"/>
      <c r="AN12" s="105"/>
      <c r="AO12" s="105"/>
      <c r="AP12" s="105"/>
      <c r="AQ12" s="106"/>
      <c r="AR12" s="104" t="s">
        <v>53</v>
      </c>
      <c r="AS12" s="105"/>
      <c r="AT12" s="105"/>
      <c r="AU12" s="105"/>
      <c r="AV12" s="105"/>
      <c r="AW12" s="105"/>
      <c r="AX12" s="105"/>
      <c r="AY12" s="105"/>
      <c r="AZ12" s="105"/>
      <c r="BA12" s="105"/>
      <c r="BB12" s="106"/>
      <c r="BC12" s="98" t="s">
        <v>53</v>
      </c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100"/>
      <c r="BQ12" s="98" t="s">
        <v>53</v>
      </c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100"/>
      <c r="CH12" s="98">
        <f>AVERAGE(CH14:CX19)</f>
        <v>2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100"/>
    </row>
    <row r="13" spans="1:102" s="42" customFormat="1" ht="15">
      <c r="A13" s="29"/>
      <c r="B13" s="102" t="s">
        <v>54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104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6"/>
      <c r="BC13" s="98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100"/>
      <c r="BQ13" s="98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100"/>
      <c r="CH13" s="98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100"/>
    </row>
    <row r="14" spans="1:102" s="42" customFormat="1" ht="133.5" customHeight="1">
      <c r="A14" s="29"/>
      <c r="B14" s="102" t="s">
        <v>103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3"/>
      <c r="AG14" s="104">
        <v>0</v>
      </c>
      <c r="AH14" s="105"/>
      <c r="AI14" s="105"/>
      <c r="AJ14" s="105"/>
      <c r="AK14" s="105"/>
      <c r="AL14" s="105"/>
      <c r="AM14" s="105"/>
      <c r="AN14" s="105"/>
      <c r="AO14" s="105"/>
      <c r="AP14" s="105"/>
      <c r="AQ14" s="106"/>
      <c r="AR14" s="104">
        <v>0</v>
      </c>
      <c r="AS14" s="105"/>
      <c r="AT14" s="105"/>
      <c r="AU14" s="105"/>
      <c r="AV14" s="105"/>
      <c r="AW14" s="105"/>
      <c r="AX14" s="105"/>
      <c r="AY14" s="105"/>
      <c r="AZ14" s="105"/>
      <c r="BA14" s="105"/>
      <c r="BB14" s="106"/>
      <c r="BC14" s="98">
        <v>100</v>
      </c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00"/>
      <c r="BQ14" s="98" t="s">
        <v>70</v>
      </c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100"/>
      <c r="CH14" s="98">
        <v>2</v>
      </c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100"/>
    </row>
    <row r="15" spans="1:102" s="42" customFormat="1" ht="148.5" customHeight="1">
      <c r="A15" s="29"/>
      <c r="B15" s="102" t="s">
        <v>104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  <c r="AG15" s="104">
        <v>0</v>
      </c>
      <c r="AH15" s="105"/>
      <c r="AI15" s="105"/>
      <c r="AJ15" s="105"/>
      <c r="AK15" s="105"/>
      <c r="AL15" s="105"/>
      <c r="AM15" s="105"/>
      <c r="AN15" s="105"/>
      <c r="AO15" s="105"/>
      <c r="AP15" s="105"/>
      <c r="AQ15" s="106"/>
      <c r="AR15" s="104">
        <v>0</v>
      </c>
      <c r="AS15" s="105"/>
      <c r="AT15" s="105"/>
      <c r="AU15" s="105"/>
      <c r="AV15" s="105"/>
      <c r="AW15" s="105"/>
      <c r="AX15" s="105"/>
      <c r="AY15" s="105"/>
      <c r="AZ15" s="105"/>
      <c r="BA15" s="105"/>
      <c r="BB15" s="106"/>
      <c r="BC15" s="98">
        <v>100</v>
      </c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100"/>
      <c r="BQ15" s="98" t="s">
        <v>56</v>
      </c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100"/>
      <c r="CH15" s="98">
        <v>2</v>
      </c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100"/>
    </row>
    <row r="16" spans="1:102" s="42" customFormat="1" ht="219.75" customHeight="1">
      <c r="A16" s="29"/>
      <c r="B16" s="102" t="s">
        <v>105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3"/>
      <c r="AG16" s="104">
        <v>0</v>
      </c>
      <c r="AH16" s="105"/>
      <c r="AI16" s="105"/>
      <c r="AJ16" s="105"/>
      <c r="AK16" s="105"/>
      <c r="AL16" s="105"/>
      <c r="AM16" s="105"/>
      <c r="AN16" s="105"/>
      <c r="AO16" s="105"/>
      <c r="AP16" s="105"/>
      <c r="AQ16" s="106"/>
      <c r="AR16" s="104">
        <v>0</v>
      </c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  <c r="BC16" s="98">
        <v>100</v>
      </c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100"/>
      <c r="BQ16" s="98" t="s">
        <v>70</v>
      </c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100"/>
      <c r="CH16" s="98">
        <v>2</v>
      </c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100"/>
    </row>
    <row r="17" spans="1:102" s="42" customFormat="1" ht="177" customHeight="1">
      <c r="A17" s="29"/>
      <c r="B17" s="102" t="s">
        <v>106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4">
        <v>0</v>
      </c>
      <c r="AH17" s="105"/>
      <c r="AI17" s="105"/>
      <c r="AJ17" s="105"/>
      <c r="AK17" s="105"/>
      <c r="AL17" s="105"/>
      <c r="AM17" s="105"/>
      <c r="AN17" s="105"/>
      <c r="AO17" s="105"/>
      <c r="AP17" s="105"/>
      <c r="AQ17" s="106"/>
      <c r="AR17" s="104">
        <v>0</v>
      </c>
      <c r="AS17" s="105"/>
      <c r="AT17" s="105"/>
      <c r="AU17" s="105"/>
      <c r="AV17" s="105"/>
      <c r="AW17" s="105"/>
      <c r="AX17" s="105"/>
      <c r="AY17" s="105"/>
      <c r="AZ17" s="105"/>
      <c r="BA17" s="105"/>
      <c r="BB17" s="106"/>
      <c r="BC17" s="98">
        <v>100</v>
      </c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100"/>
      <c r="BQ17" s="98" t="s">
        <v>70</v>
      </c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100"/>
      <c r="CH17" s="98">
        <v>2</v>
      </c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100"/>
    </row>
    <row r="18" spans="1:102" s="42" customFormat="1" ht="132" customHeight="1">
      <c r="A18" s="29"/>
      <c r="B18" s="102" t="s">
        <v>107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4">
        <v>58.7</v>
      </c>
      <c r="AH18" s="105"/>
      <c r="AI18" s="105"/>
      <c r="AJ18" s="105"/>
      <c r="AK18" s="105"/>
      <c r="AL18" s="105"/>
      <c r="AM18" s="105"/>
      <c r="AN18" s="105"/>
      <c r="AO18" s="105"/>
      <c r="AP18" s="105"/>
      <c r="AQ18" s="106"/>
      <c r="AR18" s="104">
        <v>51.51</v>
      </c>
      <c r="AS18" s="105"/>
      <c r="AT18" s="105"/>
      <c r="AU18" s="105"/>
      <c r="AV18" s="105"/>
      <c r="AW18" s="105"/>
      <c r="AX18" s="105"/>
      <c r="AY18" s="105"/>
      <c r="AZ18" s="105"/>
      <c r="BA18" s="105"/>
      <c r="BB18" s="106"/>
      <c r="BC18" s="107">
        <f>AG18/AR18*100</f>
        <v>113.95845466899632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9"/>
      <c r="BQ18" s="98" t="s">
        <v>56</v>
      </c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100"/>
      <c r="CH18" s="98">
        <v>2</v>
      </c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100"/>
    </row>
    <row r="19" spans="1:102" s="42" customFormat="1" ht="90" customHeight="1">
      <c r="A19" s="29"/>
      <c r="B19" s="102" t="s">
        <v>108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3"/>
      <c r="AG19" s="104">
        <v>9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6"/>
      <c r="AR19" s="104">
        <v>10.3</v>
      </c>
      <c r="AS19" s="105"/>
      <c r="AT19" s="105"/>
      <c r="AU19" s="105"/>
      <c r="AV19" s="105"/>
      <c r="AW19" s="105"/>
      <c r="AX19" s="105"/>
      <c r="AY19" s="105"/>
      <c r="AZ19" s="105"/>
      <c r="BA19" s="105"/>
      <c r="BB19" s="106"/>
      <c r="BC19" s="107">
        <f>AG19/AR19*100</f>
        <v>87.37864077669903</v>
      </c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9"/>
      <c r="BQ19" s="98" t="s">
        <v>56</v>
      </c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100"/>
      <c r="CH19" s="98">
        <v>2</v>
      </c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100"/>
    </row>
    <row r="20" spans="1:102" s="42" customFormat="1" ht="45" customHeight="1">
      <c r="A20" s="29"/>
      <c r="B20" s="102" t="s">
        <v>109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104" t="s">
        <v>53</v>
      </c>
      <c r="AH20" s="105"/>
      <c r="AI20" s="105"/>
      <c r="AJ20" s="105"/>
      <c r="AK20" s="105"/>
      <c r="AL20" s="105"/>
      <c r="AM20" s="105"/>
      <c r="AN20" s="105"/>
      <c r="AO20" s="105"/>
      <c r="AP20" s="105"/>
      <c r="AQ20" s="106"/>
      <c r="AR20" s="104" t="s">
        <v>53</v>
      </c>
      <c r="AS20" s="105"/>
      <c r="AT20" s="105"/>
      <c r="AU20" s="105"/>
      <c r="AV20" s="105"/>
      <c r="AW20" s="105"/>
      <c r="AX20" s="105"/>
      <c r="AY20" s="105"/>
      <c r="AZ20" s="105"/>
      <c r="BA20" s="105"/>
      <c r="BB20" s="106"/>
      <c r="BC20" s="98" t="s">
        <v>53</v>
      </c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100"/>
      <c r="BQ20" s="98" t="s">
        <v>53</v>
      </c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100"/>
      <c r="CH20" s="98">
        <v>2</v>
      </c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100"/>
    </row>
    <row r="21" spans="1:102" s="42" customFormat="1" ht="15">
      <c r="A21" s="29"/>
      <c r="B21" s="102" t="s">
        <v>54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6"/>
      <c r="AR21" s="104"/>
      <c r="AS21" s="105"/>
      <c r="AT21" s="105"/>
      <c r="AU21" s="105"/>
      <c r="AV21" s="105"/>
      <c r="AW21" s="105"/>
      <c r="AX21" s="105"/>
      <c r="AY21" s="105"/>
      <c r="AZ21" s="105"/>
      <c r="BA21" s="105"/>
      <c r="BB21" s="106"/>
      <c r="BC21" s="98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100"/>
      <c r="BQ21" s="98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100"/>
      <c r="CH21" s="98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100"/>
    </row>
    <row r="22" spans="1:102" s="42" customFormat="1" ht="74.25" customHeight="1">
      <c r="A22" s="29"/>
      <c r="B22" s="102" t="s">
        <v>110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  <c r="AG22" s="104">
        <v>5</v>
      </c>
      <c r="AH22" s="105"/>
      <c r="AI22" s="105"/>
      <c r="AJ22" s="105"/>
      <c r="AK22" s="105"/>
      <c r="AL22" s="105"/>
      <c r="AM22" s="105"/>
      <c r="AN22" s="105"/>
      <c r="AO22" s="105"/>
      <c r="AP22" s="105"/>
      <c r="AQ22" s="106"/>
      <c r="AR22" s="104">
        <v>4.85</v>
      </c>
      <c r="AS22" s="105"/>
      <c r="AT22" s="105"/>
      <c r="AU22" s="105"/>
      <c r="AV22" s="105"/>
      <c r="AW22" s="105"/>
      <c r="AX22" s="105"/>
      <c r="AY22" s="105"/>
      <c r="AZ22" s="105"/>
      <c r="BA22" s="105"/>
      <c r="BB22" s="106"/>
      <c r="BC22" s="107">
        <f>AG22/AR22*100</f>
        <v>103.09278350515466</v>
      </c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9"/>
      <c r="BQ22" s="98" t="s">
        <v>70</v>
      </c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100"/>
      <c r="CH22" s="98">
        <v>2</v>
      </c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100"/>
    </row>
    <row r="23" spans="1:102" s="42" customFormat="1" ht="117.75" customHeight="1">
      <c r="A23" s="29"/>
      <c r="B23" s="102" t="s">
        <v>111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104" t="s">
        <v>53</v>
      </c>
      <c r="AH23" s="105"/>
      <c r="AI23" s="105"/>
      <c r="AJ23" s="105"/>
      <c r="AK23" s="105"/>
      <c r="AL23" s="105"/>
      <c r="AM23" s="105"/>
      <c r="AN23" s="105"/>
      <c r="AO23" s="105"/>
      <c r="AP23" s="105"/>
      <c r="AQ23" s="106"/>
      <c r="AR23" s="104" t="s">
        <v>53</v>
      </c>
      <c r="AS23" s="105"/>
      <c r="AT23" s="105"/>
      <c r="AU23" s="105"/>
      <c r="AV23" s="105"/>
      <c r="AW23" s="105"/>
      <c r="AX23" s="105"/>
      <c r="AY23" s="105"/>
      <c r="AZ23" s="105"/>
      <c r="BA23" s="105"/>
      <c r="BB23" s="106"/>
      <c r="BC23" s="98">
        <v>100</v>
      </c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100"/>
      <c r="BQ23" s="98" t="s">
        <v>56</v>
      </c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100"/>
      <c r="CH23" s="98">
        <v>2</v>
      </c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100"/>
    </row>
    <row r="24" spans="1:102" s="42" customFormat="1" ht="31.5" customHeight="1">
      <c r="A24" s="29"/>
      <c r="B24" s="102" t="s">
        <v>112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3"/>
      <c r="AG24" s="104">
        <v>0</v>
      </c>
      <c r="AH24" s="105"/>
      <c r="AI24" s="105"/>
      <c r="AJ24" s="105"/>
      <c r="AK24" s="105"/>
      <c r="AL24" s="105"/>
      <c r="AM24" s="105"/>
      <c r="AN24" s="105"/>
      <c r="AO24" s="105"/>
      <c r="AP24" s="105"/>
      <c r="AQ24" s="106"/>
      <c r="AR24" s="104">
        <v>0</v>
      </c>
      <c r="AS24" s="105"/>
      <c r="AT24" s="105"/>
      <c r="AU24" s="105"/>
      <c r="AV24" s="105"/>
      <c r="AW24" s="105"/>
      <c r="AX24" s="105"/>
      <c r="AY24" s="105"/>
      <c r="AZ24" s="105"/>
      <c r="BA24" s="105"/>
      <c r="BB24" s="106"/>
      <c r="BC24" s="98">
        <v>100</v>
      </c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100"/>
      <c r="BQ24" s="98" t="s">
        <v>53</v>
      </c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100"/>
      <c r="CH24" s="98" t="s">
        <v>53</v>
      </c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100"/>
    </row>
    <row r="25" spans="1:102" s="42" customFormat="1" ht="45" customHeight="1">
      <c r="A25" s="29"/>
      <c r="B25" s="102" t="s">
        <v>113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3"/>
      <c r="AG25" s="104">
        <v>0</v>
      </c>
      <c r="AH25" s="105"/>
      <c r="AI25" s="105"/>
      <c r="AJ25" s="105"/>
      <c r="AK25" s="105"/>
      <c r="AL25" s="105"/>
      <c r="AM25" s="105"/>
      <c r="AN25" s="105"/>
      <c r="AO25" s="105"/>
      <c r="AP25" s="105"/>
      <c r="AQ25" s="106"/>
      <c r="AR25" s="104">
        <v>0</v>
      </c>
      <c r="AS25" s="105"/>
      <c r="AT25" s="105"/>
      <c r="AU25" s="105"/>
      <c r="AV25" s="105"/>
      <c r="AW25" s="105"/>
      <c r="AX25" s="105"/>
      <c r="AY25" s="105"/>
      <c r="AZ25" s="105"/>
      <c r="BA25" s="105"/>
      <c r="BB25" s="106"/>
      <c r="BC25" s="98">
        <v>100</v>
      </c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100"/>
      <c r="BQ25" s="98" t="s">
        <v>53</v>
      </c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100"/>
      <c r="CH25" s="98" t="s">
        <v>53</v>
      </c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100"/>
    </row>
    <row r="26" spans="1:102" s="42" customFormat="1" ht="48" customHeight="1">
      <c r="A26" s="29"/>
      <c r="B26" s="102" t="s">
        <v>114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  <c r="AG26" s="104">
        <v>0</v>
      </c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104">
        <v>0</v>
      </c>
      <c r="AS26" s="105"/>
      <c r="AT26" s="105"/>
      <c r="AU26" s="105"/>
      <c r="AV26" s="105"/>
      <c r="AW26" s="105"/>
      <c r="AX26" s="105"/>
      <c r="AY26" s="105"/>
      <c r="AZ26" s="105"/>
      <c r="BA26" s="105"/>
      <c r="BB26" s="106"/>
      <c r="BC26" s="98">
        <v>100</v>
      </c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100"/>
      <c r="BQ26" s="98" t="s">
        <v>53</v>
      </c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100"/>
      <c r="CH26" s="98" t="s">
        <v>53</v>
      </c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100"/>
    </row>
    <row r="27" spans="1:102" s="42" customFormat="1" ht="58.5" customHeight="1">
      <c r="A27" s="29"/>
      <c r="B27" s="102" t="s">
        <v>115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3"/>
      <c r="AG27" s="104">
        <v>0</v>
      </c>
      <c r="AH27" s="105"/>
      <c r="AI27" s="105"/>
      <c r="AJ27" s="105"/>
      <c r="AK27" s="105"/>
      <c r="AL27" s="105"/>
      <c r="AM27" s="105"/>
      <c r="AN27" s="105"/>
      <c r="AO27" s="105"/>
      <c r="AP27" s="105"/>
      <c r="AQ27" s="106"/>
      <c r="AR27" s="104">
        <v>0</v>
      </c>
      <c r="AS27" s="105"/>
      <c r="AT27" s="105"/>
      <c r="AU27" s="105"/>
      <c r="AV27" s="105"/>
      <c r="AW27" s="105"/>
      <c r="AX27" s="105"/>
      <c r="AY27" s="105"/>
      <c r="AZ27" s="105"/>
      <c r="BA27" s="105"/>
      <c r="BB27" s="106"/>
      <c r="BC27" s="98">
        <v>100</v>
      </c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100"/>
      <c r="BQ27" s="98" t="s">
        <v>70</v>
      </c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100"/>
      <c r="CH27" s="98">
        <v>2</v>
      </c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100"/>
    </row>
    <row r="28" spans="1:102" ht="117" customHeight="1">
      <c r="A28" s="25"/>
      <c r="B28" s="102" t="s">
        <v>116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3"/>
      <c r="AG28" s="104">
        <v>0</v>
      </c>
      <c r="AH28" s="105"/>
      <c r="AI28" s="105"/>
      <c r="AJ28" s="105"/>
      <c r="AK28" s="105"/>
      <c r="AL28" s="105"/>
      <c r="AM28" s="105"/>
      <c r="AN28" s="105"/>
      <c r="AO28" s="105"/>
      <c r="AP28" s="105"/>
      <c r="AQ28" s="106"/>
      <c r="AR28" s="104">
        <v>0</v>
      </c>
      <c r="AS28" s="105"/>
      <c r="AT28" s="105"/>
      <c r="AU28" s="105"/>
      <c r="AV28" s="105"/>
      <c r="AW28" s="105"/>
      <c r="AX28" s="105"/>
      <c r="AY28" s="105"/>
      <c r="AZ28" s="105"/>
      <c r="BA28" s="105"/>
      <c r="BB28" s="106"/>
      <c r="BC28" s="98">
        <v>100</v>
      </c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100"/>
      <c r="BQ28" s="98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100"/>
      <c r="CH28" s="98">
        <v>2</v>
      </c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00"/>
    </row>
    <row r="29" spans="1:102" ht="132.75" customHeight="1">
      <c r="A29" s="25"/>
      <c r="B29" s="102" t="s">
        <v>117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3"/>
      <c r="AG29" s="104" t="s">
        <v>53</v>
      </c>
      <c r="AH29" s="105"/>
      <c r="AI29" s="105"/>
      <c r="AJ29" s="105"/>
      <c r="AK29" s="105"/>
      <c r="AL29" s="105"/>
      <c r="AM29" s="105"/>
      <c r="AN29" s="105"/>
      <c r="AO29" s="105"/>
      <c r="AP29" s="105"/>
      <c r="AQ29" s="106"/>
      <c r="AR29" s="104" t="s">
        <v>53</v>
      </c>
      <c r="AS29" s="105"/>
      <c r="AT29" s="105"/>
      <c r="AU29" s="105"/>
      <c r="AV29" s="105"/>
      <c r="AW29" s="105"/>
      <c r="AX29" s="105"/>
      <c r="AY29" s="105"/>
      <c r="AZ29" s="105"/>
      <c r="BA29" s="105"/>
      <c r="BB29" s="106"/>
      <c r="BC29" s="98" t="s">
        <v>53</v>
      </c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100"/>
      <c r="BQ29" s="98" t="s">
        <v>53</v>
      </c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100"/>
      <c r="CH29" s="98">
        <f>AVERAGE(CH31:CX32)</f>
        <v>1.5</v>
      </c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100"/>
    </row>
    <row r="30" spans="1:102" s="42" customFormat="1" ht="15">
      <c r="A30" s="29"/>
      <c r="B30" s="102" t="s">
        <v>54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3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/>
      <c r="AR30" s="104"/>
      <c r="AS30" s="105"/>
      <c r="AT30" s="105"/>
      <c r="AU30" s="105"/>
      <c r="AV30" s="105"/>
      <c r="AW30" s="105"/>
      <c r="AX30" s="105"/>
      <c r="AY30" s="105"/>
      <c r="AZ30" s="105"/>
      <c r="BA30" s="105"/>
      <c r="BB30" s="106"/>
      <c r="BC30" s="98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100"/>
      <c r="BQ30" s="98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100"/>
      <c r="CH30" s="98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100"/>
    </row>
    <row r="31" spans="1:102" ht="103.5" customHeight="1">
      <c r="A31" s="25"/>
      <c r="B31" s="102" t="s">
        <v>118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3"/>
      <c r="AG31" s="104">
        <v>0</v>
      </c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4">
        <v>0.49</v>
      </c>
      <c r="AS31" s="105"/>
      <c r="AT31" s="105"/>
      <c r="AU31" s="105"/>
      <c r="AV31" s="105"/>
      <c r="AW31" s="105"/>
      <c r="AX31" s="105"/>
      <c r="AY31" s="105"/>
      <c r="AZ31" s="105"/>
      <c r="BA31" s="105"/>
      <c r="BB31" s="106"/>
      <c r="BC31" s="98">
        <v>0</v>
      </c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98" t="s">
        <v>70</v>
      </c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100"/>
      <c r="CH31" s="98">
        <v>1</v>
      </c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100"/>
    </row>
    <row r="32" spans="1:102" ht="219.75" customHeight="1">
      <c r="A32" s="25"/>
      <c r="B32" s="102" t="s">
        <v>119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3"/>
      <c r="AG32" s="104">
        <v>0</v>
      </c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104">
        <v>0</v>
      </c>
      <c r="AS32" s="105"/>
      <c r="AT32" s="105"/>
      <c r="AU32" s="105"/>
      <c r="AV32" s="105"/>
      <c r="AW32" s="105"/>
      <c r="AX32" s="105"/>
      <c r="AY32" s="105"/>
      <c r="AZ32" s="105"/>
      <c r="BA32" s="105"/>
      <c r="BB32" s="106"/>
      <c r="BC32" s="98">
        <v>100</v>
      </c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0"/>
      <c r="BQ32" s="98" t="s">
        <v>56</v>
      </c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100"/>
      <c r="CH32" s="98">
        <v>2</v>
      </c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100"/>
    </row>
    <row r="33" spans="1:102" ht="45" customHeight="1">
      <c r="A33" s="25"/>
      <c r="B33" s="102" t="s">
        <v>120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3"/>
      <c r="AG33" s="104" t="s">
        <v>53</v>
      </c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104" t="s">
        <v>53</v>
      </c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  <c r="BC33" s="98" t="s">
        <v>53</v>
      </c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100"/>
      <c r="BQ33" s="98" t="s">
        <v>53</v>
      </c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100"/>
      <c r="CH33" s="98">
        <f>AVERAGE(CH11,CH12,CH20,CH27,CH29)</f>
        <v>1.9</v>
      </c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</row>
    <row r="34" s="30" customFormat="1" ht="15"/>
    <row r="35" spans="1:102" s="1" customFormat="1" ht="15.75">
      <c r="A35" s="58" t="s">
        <v>35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 t="s">
        <v>177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</row>
    <row r="36" spans="1:102" s="3" customFormat="1" ht="13.5" customHeight="1">
      <c r="A36" s="5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 t="s">
        <v>18</v>
      </c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 t="s">
        <v>19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</row>
    <row r="37" spans="1:27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5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102" s="7" customFormat="1" ht="27.75" customHeight="1">
      <c r="A39" s="96" t="s">
        <v>121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</row>
    <row r="40" ht="3" customHeight="1"/>
  </sheetData>
  <sheetProtection/>
  <mergeCells count="161">
    <mergeCell ref="A39:CX39"/>
    <mergeCell ref="A35:AK35"/>
    <mergeCell ref="AL35:BV35"/>
    <mergeCell ref="BW35:CX35"/>
    <mergeCell ref="BW36:CX36"/>
    <mergeCell ref="A36:AK36"/>
    <mergeCell ref="AL36:BV36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29:CG29"/>
    <mergeCell ref="CH29:CX29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B24:AF24"/>
    <mergeCell ref="AG24:AQ24"/>
    <mergeCell ref="BQ24:CG24"/>
    <mergeCell ref="B25:AF25"/>
    <mergeCell ref="AG25:AQ25"/>
    <mergeCell ref="AR25:BB25"/>
    <mergeCell ref="BC25:BP25"/>
    <mergeCell ref="A10:AF10"/>
    <mergeCell ref="AG10:AQ10"/>
    <mergeCell ref="AR10:BB10"/>
    <mergeCell ref="BQ8:CG9"/>
    <mergeCell ref="AG8:BB8"/>
    <mergeCell ref="BC8:BP9"/>
    <mergeCell ref="AG9:AQ9"/>
    <mergeCell ref="AR9:BB9"/>
    <mergeCell ref="AG12:AQ12"/>
    <mergeCell ref="AR12:BB12"/>
    <mergeCell ref="CH8:CX9"/>
    <mergeCell ref="BC10:BP10"/>
    <mergeCell ref="BQ10:CG10"/>
    <mergeCell ref="CH10:CX10"/>
    <mergeCell ref="CH12:CX12"/>
    <mergeCell ref="BC12:BP12"/>
    <mergeCell ref="BQ12:CG12"/>
    <mergeCell ref="B13:AF13"/>
    <mergeCell ref="AG13:AQ13"/>
    <mergeCell ref="AR13:BB13"/>
    <mergeCell ref="BC13:BP13"/>
    <mergeCell ref="BQ13:CG13"/>
    <mergeCell ref="CH13:CX13"/>
    <mergeCell ref="B15:AF15"/>
    <mergeCell ref="AG15:AQ15"/>
    <mergeCell ref="AR15:BB15"/>
    <mergeCell ref="BC15:BP15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5"/>
  <sheetViews>
    <sheetView view="pageBreakPreview" zoomScaleSheetLayoutView="100" zoomScalePageLayoutView="0" workbookViewId="0" topLeftCell="A4">
      <selection activeCell="A54" sqref="A54:CX54"/>
    </sheetView>
  </sheetViews>
  <sheetFormatPr defaultColWidth="0.875" defaultRowHeight="12.75"/>
  <cols>
    <col min="1" max="103" width="0.875" style="4" customWidth="1"/>
    <col min="104" max="104" width="5.875" style="4" customWidth="1"/>
    <col min="105" max="105" width="9.25390625" style="4" customWidth="1"/>
    <col min="106" max="16384" width="0.875" style="4" customWidth="1"/>
  </cols>
  <sheetData>
    <row r="1" s="1" customFormat="1" ht="15" customHeight="1">
      <c r="CX1" s="2"/>
    </row>
    <row r="2" s="1" customFormat="1" ht="15" customHeight="1"/>
    <row r="3" spans="1:102" s="1" customFormat="1" ht="68.25" customHeight="1">
      <c r="A3" s="63" t="s">
        <v>187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</row>
    <row r="4" s="1" customFormat="1" ht="15" customHeight="1"/>
    <row r="5" spans="9:94" s="1" customFormat="1" ht="15" customHeight="1">
      <c r="I5" s="58" t="s">
        <v>25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10" t="s">
        <v>44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3"/>
      <c r="CR6" s="3"/>
      <c r="CS6" s="3"/>
      <c r="CT6" s="3"/>
      <c r="CU6" s="3"/>
      <c r="CV6" s="3"/>
      <c r="CW6" s="3"/>
      <c r="CX6" s="3"/>
    </row>
    <row r="8" spans="1:102" s="43" customFormat="1" ht="15">
      <c r="A8" s="59" t="s">
        <v>36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1"/>
      <c r="AV8" s="59" t="s">
        <v>39</v>
      </c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1"/>
    </row>
    <row r="9" spans="1:102" s="43" customFormat="1" ht="48" customHeight="1">
      <c r="A9" s="85" t="s">
        <v>188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7"/>
      <c r="AV9" s="128" t="s">
        <v>176</v>
      </c>
      <c r="AW9" s="129"/>
      <c r="AX9" s="129"/>
      <c r="AY9" s="129"/>
      <c r="AZ9" s="129"/>
      <c r="BA9" s="129"/>
      <c r="BB9" s="129"/>
      <c r="BC9" s="129"/>
      <c r="BD9" s="129"/>
      <c r="BE9" s="129"/>
      <c r="BF9" s="130"/>
      <c r="BG9" s="128" t="s">
        <v>180</v>
      </c>
      <c r="BH9" s="129"/>
      <c r="BI9" s="129"/>
      <c r="BJ9" s="129"/>
      <c r="BK9" s="129"/>
      <c r="BL9" s="129"/>
      <c r="BM9" s="129"/>
      <c r="BN9" s="129"/>
      <c r="BO9" s="129"/>
      <c r="BP9" s="129"/>
      <c r="BQ9" s="130"/>
      <c r="BR9" s="128" t="s">
        <v>181</v>
      </c>
      <c r="BS9" s="129"/>
      <c r="BT9" s="129"/>
      <c r="BU9" s="129"/>
      <c r="BV9" s="129"/>
      <c r="BW9" s="129"/>
      <c r="BX9" s="129"/>
      <c r="BY9" s="129"/>
      <c r="BZ9" s="129"/>
      <c r="CA9" s="129"/>
      <c r="CB9" s="130"/>
      <c r="CC9" s="128" t="s">
        <v>182</v>
      </c>
      <c r="CD9" s="129"/>
      <c r="CE9" s="129"/>
      <c r="CF9" s="129"/>
      <c r="CG9" s="129"/>
      <c r="CH9" s="129"/>
      <c r="CI9" s="129"/>
      <c r="CJ9" s="129"/>
      <c r="CK9" s="129"/>
      <c r="CL9" s="129"/>
      <c r="CM9" s="130"/>
      <c r="CN9" s="128" t="s">
        <v>183</v>
      </c>
      <c r="CO9" s="129"/>
      <c r="CP9" s="129"/>
      <c r="CQ9" s="129"/>
      <c r="CR9" s="129"/>
      <c r="CS9" s="129"/>
      <c r="CT9" s="129"/>
      <c r="CU9" s="129"/>
      <c r="CV9" s="129"/>
      <c r="CW9" s="129"/>
      <c r="CX9" s="130"/>
    </row>
    <row r="10" spans="1:102" s="5" customFormat="1" ht="15.75" customHeight="1">
      <c r="A10" s="31"/>
      <c r="B10" s="131" t="s">
        <v>122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2"/>
      <c r="AV10" s="133">
        <v>2</v>
      </c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3">
        <v>2</v>
      </c>
      <c r="BH10" s="134"/>
      <c r="BI10" s="134"/>
      <c r="BJ10" s="134"/>
      <c r="BK10" s="134"/>
      <c r="BL10" s="134"/>
      <c r="BM10" s="134"/>
      <c r="BN10" s="134"/>
      <c r="BO10" s="134"/>
      <c r="BP10" s="134"/>
      <c r="BQ10" s="135"/>
      <c r="BR10" s="88">
        <v>2</v>
      </c>
      <c r="BS10" s="89"/>
      <c r="BT10" s="89"/>
      <c r="BU10" s="89"/>
      <c r="BV10" s="89"/>
      <c r="BW10" s="89"/>
      <c r="BX10" s="89"/>
      <c r="BY10" s="89"/>
      <c r="BZ10" s="89"/>
      <c r="CA10" s="89"/>
      <c r="CB10" s="90"/>
      <c r="CC10" s="88">
        <v>2</v>
      </c>
      <c r="CD10" s="89"/>
      <c r="CE10" s="89"/>
      <c r="CF10" s="89"/>
      <c r="CG10" s="89"/>
      <c r="CH10" s="89"/>
      <c r="CI10" s="89"/>
      <c r="CJ10" s="89"/>
      <c r="CK10" s="89"/>
      <c r="CL10" s="89"/>
      <c r="CM10" s="90"/>
      <c r="CN10" s="88">
        <v>2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5" customFormat="1" ht="15.75" customHeight="1">
      <c r="A11" s="33"/>
      <c r="B11" s="131" t="s">
        <v>123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2"/>
      <c r="AV11" s="133">
        <f>(20+20+16.7)/3</f>
        <v>18.900000000000002</v>
      </c>
      <c r="AW11" s="134"/>
      <c r="AX11" s="134"/>
      <c r="AY11" s="134"/>
      <c r="AZ11" s="134"/>
      <c r="BA11" s="134"/>
      <c r="BB11" s="134"/>
      <c r="BC11" s="134"/>
      <c r="BD11" s="134"/>
      <c r="BE11" s="134"/>
      <c r="BF11" s="135"/>
      <c r="BG11" s="136">
        <f>AV11*(1+0.015)</f>
        <v>19.1835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8"/>
      <c r="BR11" s="136">
        <f>BG11*(1+0.015)</f>
        <v>19.4712525</v>
      </c>
      <c r="BS11" s="137"/>
      <c r="BT11" s="137"/>
      <c r="BU11" s="137"/>
      <c r="BV11" s="137"/>
      <c r="BW11" s="137"/>
      <c r="BX11" s="137"/>
      <c r="BY11" s="137"/>
      <c r="BZ11" s="137"/>
      <c r="CA11" s="137"/>
      <c r="CB11" s="138"/>
      <c r="CC11" s="136">
        <f>BR11*(1+0.015)</f>
        <v>19.763321287499995</v>
      </c>
      <c r="CD11" s="137"/>
      <c r="CE11" s="137"/>
      <c r="CF11" s="137"/>
      <c r="CG11" s="137"/>
      <c r="CH11" s="137"/>
      <c r="CI11" s="137"/>
      <c r="CJ11" s="137"/>
      <c r="CK11" s="137"/>
      <c r="CL11" s="137"/>
      <c r="CM11" s="138"/>
      <c r="CN11" s="136">
        <f>CC11*(1+0.015)</f>
        <v>20.059771106812494</v>
      </c>
      <c r="CO11" s="137"/>
      <c r="CP11" s="137"/>
      <c r="CQ11" s="137"/>
      <c r="CR11" s="137"/>
      <c r="CS11" s="137"/>
      <c r="CT11" s="137"/>
      <c r="CU11" s="137"/>
      <c r="CV11" s="137"/>
      <c r="CW11" s="137"/>
      <c r="CX11" s="138"/>
    </row>
    <row r="12" spans="1:102" s="5" customFormat="1" ht="15.75" customHeight="1">
      <c r="A12" s="31"/>
      <c r="B12" s="131" t="s">
        <v>124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2"/>
      <c r="AV12" s="133">
        <v>1</v>
      </c>
      <c r="AW12" s="134"/>
      <c r="AX12" s="134"/>
      <c r="AY12" s="134"/>
      <c r="AZ12" s="134"/>
      <c r="BA12" s="134"/>
      <c r="BB12" s="134"/>
      <c r="BC12" s="134"/>
      <c r="BD12" s="134"/>
      <c r="BE12" s="134"/>
      <c r="BF12" s="135"/>
      <c r="BG12" s="136">
        <f>AV12*(1+0.015)</f>
        <v>1.015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8"/>
      <c r="BR12" s="136">
        <f>BG12*(1+0.015)</f>
        <v>1.0302249999999997</v>
      </c>
      <c r="BS12" s="137"/>
      <c r="BT12" s="137"/>
      <c r="BU12" s="137"/>
      <c r="BV12" s="137"/>
      <c r="BW12" s="137"/>
      <c r="BX12" s="137"/>
      <c r="BY12" s="137"/>
      <c r="BZ12" s="137"/>
      <c r="CA12" s="137"/>
      <c r="CB12" s="138"/>
      <c r="CC12" s="136">
        <f>BR12*(1+0.015)</f>
        <v>1.0456783749999996</v>
      </c>
      <c r="CD12" s="137"/>
      <c r="CE12" s="137"/>
      <c r="CF12" s="137"/>
      <c r="CG12" s="137"/>
      <c r="CH12" s="137"/>
      <c r="CI12" s="137"/>
      <c r="CJ12" s="137"/>
      <c r="CK12" s="137"/>
      <c r="CL12" s="137"/>
      <c r="CM12" s="138"/>
      <c r="CN12" s="136">
        <f>CC12*(1+0.015)</f>
        <v>1.0613635506249994</v>
      </c>
      <c r="CO12" s="137"/>
      <c r="CP12" s="137"/>
      <c r="CQ12" s="137"/>
      <c r="CR12" s="137"/>
      <c r="CS12" s="137"/>
      <c r="CT12" s="137"/>
      <c r="CU12" s="137"/>
      <c r="CV12" s="137"/>
      <c r="CW12" s="137"/>
      <c r="CX12" s="138"/>
    </row>
    <row r="13" spans="1:102" s="5" customFormat="1" ht="15.75" customHeight="1">
      <c r="A13" s="31"/>
      <c r="B13" s="131" t="s">
        <v>125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2"/>
      <c r="AV13" s="133">
        <v>1</v>
      </c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3">
        <v>1</v>
      </c>
      <c r="BH13" s="134"/>
      <c r="BI13" s="134"/>
      <c r="BJ13" s="134"/>
      <c r="BK13" s="134"/>
      <c r="BL13" s="134"/>
      <c r="BM13" s="134"/>
      <c r="BN13" s="134"/>
      <c r="BO13" s="134"/>
      <c r="BP13" s="134"/>
      <c r="BQ13" s="135"/>
      <c r="BR13" s="88">
        <v>1</v>
      </c>
      <c r="BS13" s="89"/>
      <c r="BT13" s="89"/>
      <c r="BU13" s="89"/>
      <c r="BV13" s="89"/>
      <c r="BW13" s="89"/>
      <c r="BX13" s="89"/>
      <c r="BY13" s="89"/>
      <c r="BZ13" s="89"/>
      <c r="CA13" s="89"/>
      <c r="CB13" s="90"/>
      <c r="CC13" s="88">
        <v>1</v>
      </c>
      <c r="CD13" s="89"/>
      <c r="CE13" s="89"/>
      <c r="CF13" s="89"/>
      <c r="CG13" s="89"/>
      <c r="CH13" s="89"/>
      <c r="CI13" s="89"/>
      <c r="CJ13" s="89"/>
      <c r="CK13" s="89"/>
      <c r="CL13" s="89"/>
      <c r="CM13" s="90"/>
      <c r="CN13" s="88">
        <v>1</v>
      </c>
      <c r="CO13" s="89"/>
      <c r="CP13" s="89"/>
      <c r="CQ13" s="89"/>
      <c r="CR13" s="89"/>
      <c r="CS13" s="89"/>
      <c r="CT13" s="89"/>
      <c r="CU13" s="89"/>
      <c r="CV13" s="89"/>
      <c r="CW13" s="89"/>
      <c r="CX13" s="90"/>
    </row>
    <row r="14" spans="1:102" s="5" customFormat="1" ht="15.75" customHeight="1">
      <c r="A14" s="31"/>
      <c r="B14" s="131" t="s">
        <v>126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2"/>
      <c r="AV14" s="133">
        <f>(4+7+7)/3</f>
        <v>6</v>
      </c>
      <c r="AW14" s="134"/>
      <c r="AX14" s="134"/>
      <c r="AY14" s="134"/>
      <c r="AZ14" s="134"/>
      <c r="BA14" s="134"/>
      <c r="BB14" s="134"/>
      <c r="BC14" s="134"/>
      <c r="BD14" s="134"/>
      <c r="BE14" s="134"/>
      <c r="BF14" s="135"/>
      <c r="BG14" s="136">
        <f>AV14*(1+0.015)</f>
        <v>6.09</v>
      </c>
      <c r="BH14" s="137"/>
      <c r="BI14" s="137"/>
      <c r="BJ14" s="137"/>
      <c r="BK14" s="137"/>
      <c r="BL14" s="137"/>
      <c r="BM14" s="137"/>
      <c r="BN14" s="137"/>
      <c r="BO14" s="137"/>
      <c r="BP14" s="137"/>
      <c r="BQ14" s="138"/>
      <c r="BR14" s="136">
        <f>BG14*(1+0.015)</f>
        <v>6.181349999999999</v>
      </c>
      <c r="BS14" s="137"/>
      <c r="BT14" s="137"/>
      <c r="BU14" s="137"/>
      <c r="BV14" s="137"/>
      <c r="BW14" s="137"/>
      <c r="BX14" s="137"/>
      <c r="BY14" s="137"/>
      <c r="BZ14" s="137"/>
      <c r="CA14" s="137"/>
      <c r="CB14" s="138"/>
      <c r="CC14" s="136">
        <f>BR14*(1+0.015)</f>
        <v>6.2740702499999985</v>
      </c>
      <c r="CD14" s="137"/>
      <c r="CE14" s="137"/>
      <c r="CF14" s="137"/>
      <c r="CG14" s="137"/>
      <c r="CH14" s="137"/>
      <c r="CI14" s="137"/>
      <c r="CJ14" s="137"/>
      <c r="CK14" s="137"/>
      <c r="CL14" s="137"/>
      <c r="CM14" s="138"/>
      <c r="CN14" s="136">
        <f>CC14*(1+0.015)</f>
        <v>6.3681813037499975</v>
      </c>
      <c r="CO14" s="137"/>
      <c r="CP14" s="137"/>
      <c r="CQ14" s="137"/>
      <c r="CR14" s="137"/>
      <c r="CS14" s="137"/>
      <c r="CT14" s="137"/>
      <c r="CU14" s="137"/>
      <c r="CV14" s="137"/>
      <c r="CW14" s="137"/>
      <c r="CX14" s="138"/>
    </row>
    <row r="15" spans="1:102" s="5" customFormat="1" ht="15.75" customHeight="1">
      <c r="A15" s="31"/>
      <c r="B15" s="131" t="s">
        <v>127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2"/>
      <c r="AV15" s="133">
        <v>1</v>
      </c>
      <c r="AW15" s="134"/>
      <c r="AX15" s="134"/>
      <c r="AY15" s="134"/>
      <c r="AZ15" s="134"/>
      <c r="BA15" s="134"/>
      <c r="BB15" s="134"/>
      <c r="BC15" s="134"/>
      <c r="BD15" s="134"/>
      <c r="BE15" s="134"/>
      <c r="BF15" s="135"/>
      <c r="BG15" s="136">
        <f>AV15*(1+0.015)</f>
        <v>1.015</v>
      </c>
      <c r="BH15" s="137"/>
      <c r="BI15" s="137"/>
      <c r="BJ15" s="137"/>
      <c r="BK15" s="137"/>
      <c r="BL15" s="137"/>
      <c r="BM15" s="137"/>
      <c r="BN15" s="137"/>
      <c r="BO15" s="137"/>
      <c r="BP15" s="137"/>
      <c r="BQ15" s="138"/>
      <c r="BR15" s="136">
        <f>BG15*(1+0.015)</f>
        <v>1.0302249999999997</v>
      </c>
      <c r="BS15" s="137"/>
      <c r="BT15" s="137"/>
      <c r="BU15" s="137"/>
      <c r="BV15" s="137"/>
      <c r="BW15" s="137"/>
      <c r="BX15" s="137"/>
      <c r="BY15" s="137"/>
      <c r="BZ15" s="137"/>
      <c r="CA15" s="137"/>
      <c r="CB15" s="138"/>
      <c r="CC15" s="136">
        <f>BR15*(1+0.015)</f>
        <v>1.0456783749999996</v>
      </c>
      <c r="CD15" s="137"/>
      <c r="CE15" s="137"/>
      <c r="CF15" s="137"/>
      <c r="CG15" s="137"/>
      <c r="CH15" s="137"/>
      <c r="CI15" s="137"/>
      <c r="CJ15" s="137"/>
      <c r="CK15" s="137"/>
      <c r="CL15" s="137"/>
      <c r="CM15" s="138"/>
      <c r="CN15" s="136">
        <f>CC15*(1+0.015)</f>
        <v>1.0613635506249994</v>
      </c>
      <c r="CO15" s="137"/>
      <c r="CP15" s="137"/>
      <c r="CQ15" s="137"/>
      <c r="CR15" s="137"/>
      <c r="CS15" s="137"/>
      <c r="CT15" s="137"/>
      <c r="CU15" s="137"/>
      <c r="CV15" s="137"/>
      <c r="CW15" s="137"/>
      <c r="CX15" s="138"/>
    </row>
    <row r="16" spans="1:102" s="5" customFormat="1" ht="15.75" customHeight="1">
      <c r="A16" s="31"/>
      <c r="B16" s="131" t="s">
        <v>128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2"/>
      <c r="AV16" s="133">
        <v>1</v>
      </c>
      <c r="AW16" s="134"/>
      <c r="AX16" s="134"/>
      <c r="AY16" s="134"/>
      <c r="AZ16" s="134"/>
      <c r="BA16" s="134"/>
      <c r="BB16" s="134"/>
      <c r="BC16" s="134"/>
      <c r="BD16" s="134"/>
      <c r="BE16" s="134"/>
      <c r="BF16" s="135"/>
      <c r="BG16" s="133">
        <v>1</v>
      </c>
      <c r="BH16" s="134"/>
      <c r="BI16" s="134"/>
      <c r="BJ16" s="134"/>
      <c r="BK16" s="134"/>
      <c r="BL16" s="134"/>
      <c r="BM16" s="134"/>
      <c r="BN16" s="134"/>
      <c r="BO16" s="134"/>
      <c r="BP16" s="134"/>
      <c r="BQ16" s="135"/>
      <c r="BR16" s="88">
        <v>1</v>
      </c>
      <c r="BS16" s="89"/>
      <c r="BT16" s="89"/>
      <c r="BU16" s="89"/>
      <c r="BV16" s="89"/>
      <c r="BW16" s="89"/>
      <c r="BX16" s="89"/>
      <c r="BY16" s="89"/>
      <c r="BZ16" s="89"/>
      <c r="CA16" s="89"/>
      <c r="CB16" s="90"/>
      <c r="CC16" s="88">
        <v>1</v>
      </c>
      <c r="CD16" s="89"/>
      <c r="CE16" s="89"/>
      <c r="CF16" s="89"/>
      <c r="CG16" s="89"/>
      <c r="CH16" s="89"/>
      <c r="CI16" s="89"/>
      <c r="CJ16" s="89"/>
      <c r="CK16" s="89"/>
      <c r="CL16" s="89"/>
      <c r="CM16" s="90"/>
      <c r="CN16" s="88">
        <v>1</v>
      </c>
      <c r="CO16" s="89"/>
      <c r="CP16" s="89"/>
      <c r="CQ16" s="89"/>
      <c r="CR16" s="89"/>
      <c r="CS16" s="89"/>
      <c r="CT16" s="89"/>
      <c r="CU16" s="89"/>
      <c r="CV16" s="89"/>
      <c r="CW16" s="89"/>
      <c r="CX16" s="90"/>
    </row>
    <row r="17" spans="1:102" s="5" customFormat="1" ht="15.75" customHeight="1">
      <c r="A17" s="31"/>
      <c r="B17" s="131" t="s">
        <v>129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2"/>
      <c r="AV17" s="133">
        <v>0</v>
      </c>
      <c r="AW17" s="134"/>
      <c r="AX17" s="134"/>
      <c r="AY17" s="134"/>
      <c r="AZ17" s="134"/>
      <c r="BA17" s="134"/>
      <c r="BB17" s="134"/>
      <c r="BC17" s="134"/>
      <c r="BD17" s="134"/>
      <c r="BE17" s="134"/>
      <c r="BF17" s="135"/>
      <c r="BG17" s="133">
        <v>0</v>
      </c>
      <c r="BH17" s="134"/>
      <c r="BI17" s="134"/>
      <c r="BJ17" s="134"/>
      <c r="BK17" s="134"/>
      <c r="BL17" s="134"/>
      <c r="BM17" s="134"/>
      <c r="BN17" s="134"/>
      <c r="BO17" s="134"/>
      <c r="BP17" s="134"/>
      <c r="BQ17" s="135"/>
      <c r="BR17" s="88">
        <v>0</v>
      </c>
      <c r="BS17" s="89"/>
      <c r="BT17" s="89"/>
      <c r="BU17" s="89"/>
      <c r="BV17" s="89"/>
      <c r="BW17" s="89"/>
      <c r="BX17" s="89"/>
      <c r="BY17" s="89"/>
      <c r="BZ17" s="89"/>
      <c r="CA17" s="89"/>
      <c r="CB17" s="90"/>
      <c r="CC17" s="88">
        <v>0</v>
      </c>
      <c r="CD17" s="89"/>
      <c r="CE17" s="89"/>
      <c r="CF17" s="89"/>
      <c r="CG17" s="89"/>
      <c r="CH17" s="89"/>
      <c r="CI17" s="89"/>
      <c r="CJ17" s="89"/>
      <c r="CK17" s="89"/>
      <c r="CL17" s="89"/>
      <c r="CM17" s="90"/>
      <c r="CN17" s="88">
        <v>0</v>
      </c>
      <c r="CO17" s="89"/>
      <c r="CP17" s="89"/>
      <c r="CQ17" s="89"/>
      <c r="CR17" s="89"/>
      <c r="CS17" s="89"/>
      <c r="CT17" s="89"/>
      <c r="CU17" s="89"/>
      <c r="CV17" s="89"/>
      <c r="CW17" s="89"/>
      <c r="CX17" s="90"/>
    </row>
    <row r="18" spans="1:102" s="5" customFormat="1" ht="15.75" customHeight="1">
      <c r="A18" s="31"/>
      <c r="B18" s="131" t="s">
        <v>140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2"/>
      <c r="AV18" s="133">
        <v>0</v>
      </c>
      <c r="AW18" s="134"/>
      <c r="AX18" s="134"/>
      <c r="AY18" s="134"/>
      <c r="AZ18" s="134"/>
      <c r="BA18" s="134"/>
      <c r="BB18" s="134"/>
      <c r="BC18" s="134"/>
      <c r="BD18" s="134"/>
      <c r="BE18" s="134"/>
      <c r="BF18" s="135"/>
      <c r="BG18" s="133">
        <v>0</v>
      </c>
      <c r="BH18" s="134"/>
      <c r="BI18" s="134"/>
      <c r="BJ18" s="134"/>
      <c r="BK18" s="134"/>
      <c r="BL18" s="134"/>
      <c r="BM18" s="134"/>
      <c r="BN18" s="134"/>
      <c r="BO18" s="134"/>
      <c r="BP18" s="134"/>
      <c r="BQ18" s="135"/>
      <c r="BR18" s="88">
        <v>0</v>
      </c>
      <c r="BS18" s="89"/>
      <c r="BT18" s="89"/>
      <c r="BU18" s="89"/>
      <c r="BV18" s="89"/>
      <c r="BW18" s="89"/>
      <c r="BX18" s="89"/>
      <c r="BY18" s="89"/>
      <c r="BZ18" s="89"/>
      <c r="CA18" s="89"/>
      <c r="CB18" s="90"/>
      <c r="CC18" s="88">
        <v>0</v>
      </c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88">
        <v>0</v>
      </c>
      <c r="CO18" s="89"/>
      <c r="CP18" s="89"/>
      <c r="CQ18" s="89"/>
      <c r="CR18" s="89"/>
      <c r="CS18" s="89"/>
      <c r="CT18" s="89"/>
      <c r="CU18" s="89"/>
      <c r="CV18" s="89"/>
      <c r="CW18" s="89"/>
      <c r="CX18" s="90"/>
    </row>
    <row r="19" spans="1:102" s="5" customFormat="1" ht="15.75" customHeight="1">
      <c r="A19" s="31"/>
      <c r="B19" s="131" t="s">
        <v>130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2"/>
      <c r="AV19" s="133">
        <v>1</v>
      </c>
      <c r="AW19" s="134"/>
      <c r="AX19" s="134"/>
      <c r="AY19" s="134"/>
      <c r="AZ19" s="134"/>
      <c r="BA19" s="134"/>
      <c r="BB19" s="134"/>
      <c r="BC19" s="134"/>
      <c r="BD19" s="134"/>
      <c r="BE19" s="134"/>
      <c r="BF19" s="135"/>
      <c r="BG19" s="133">
        <v>1</v>
      </c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88">
        <v>1</v>
      </c>
      <c r="BS19" s="89"/>
      <c r="BT19" s="89"/>
      <c r="BU19" s="89"/>
      <c r="BV19" s="89"/>
      <c r="BW19" s="89"/>
      <c r="BX19" s="89"/>
      <c r="BY19" s="89"/>
      <c r="BZ19" s="89"/>
      <c r="CA19" s="89"/>
      <c r="CB19" s="90"/>
      <c r="CC19" s="88">
        <v>1</v>
      </c>
      <c r="CD19" s="89"/>
      <c r="CE19" s="89"/>
      <c r="CF19" s="89"/>
      <c r="CG19" s="89"/>
      <c r="CH19" s="89"/>
      <c r="CI19" s="89"/>
      <c r="CJ19" s="89"/>
      <c r="CK19" s="89"/>
      <c r="CL19" s="89"/>
      <c r="CM19" s="90"/>
      <c r="CN19" s="88">
        <v>1</v>
      </c>
      <c r="CO19" s="89"/>
      <c r="CP19" s="89"/>
      <c r="CQ19" s="89"/>
      <c r="CR19" s="89"/>
      <c r="CS19" s="89"/>
      <c r="CT19" s="89"/>
      <c r="CU19" s="89"/>
      <c r="CV19" s="89"/>
      <c r="CW19" s="89"/>
      <c r="CX19" s="90"/>
    </row>
    <row r="20" spans="1:102" s="5" customFormat="1" ht="15.75" customHeight="1">
      <c r="A20" s="31"/>
      <c r="B20" s="131" t="s">
        <v>131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2"/>
      <c r="AV20" s="133">
        <v>1</v>
      </c>
      <c r="AW20" s="134"/>
      <c r="AX20" s="134"/>
      <c r="AY20" s="134"/>
      <c r="AZ20" s="134"/>
      <c r="BA20" s="134"/>
      <c r="BB20" s="134"/>
      <c r="BC20" s="134"/>
      <c r="BD20" s="134"/>
      <c r="BE20" s="134"/>
      <c r="BF20" s="135"/>
      <c r="BG20" s="133">
        <v>1</v>
      </c>
      <c r="BH20" s="134"/>
      <c r="BI20" s="134"/>
      <c r="BJ20" s="134"/>
      <c r="BK20" s="134"/>
      <c r="BL20" s="134"/>
      <c r="BM20" s="134"/>
      <c r="BN20" s="134"/>
      <c r="BO20" s="134"/>
      <c r="BP20" s="134"/>
      <c r="BQ20" s="135"/>
      <c r="BR20" s="133">
        <v>1</v>
      </c>
      <c r="BS20" s="134"/>
      <c r="BT20" s="134"/>
      <c r="BU20" s="134"/>
      <c r="BV20" s="134"/>
      <c r="BW20" s="134"/>
      <c r="BX20" s="134"/>
      <c r="BY20" s="134"/>
      <c r="BZ20" s="134"/>
      <c r="CA20" s="134"/>
      <c r="CB20" s="135"/>
      <c r="CC20" s="133">
        <v>1</v>
      </c>
      <c r="CD20" s="134"/>
      <c r="CE20" s="134"/>
      <c r="CF20" s="134"/>
      <c r="CG20" s="134"/>
      <c r="CH20" s="134"/>
      <c r="CI20" s="134"/>
      <c r="CJ20" s="134"/>
      <c r="CK20" s="134"/>
      <c r="CL20" s="134"/>
      <c r="CM20" s="135"/>
      <c r="CN20" s="133">
        <v>1</v>
      </c>
      <c r="CO20" s="134"/>
      <c r="CP20" s="134"/>
      <c r="CQ20" s="134"/>
      <c r="CR20" s="134"/>
      <c r="CS20" s="134"/>
      <c r="CT20" s="134"/>
      <c r="CU20" s="134"/>
      <c r="CV20" s="134"/>
      <c r="CW20" s="134"/>
      <c r="CX20" s="135"/>
    </row>
    <row r="21" spans="1:102" s="5" customFormat="1" ht="15.75" customHeight="1">
      <c r="A21" s="31"/>
      <c r="B21" s="131" t="s">
        <v>132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2"/>
      <c r="AV21" s="133">
        <v>0</v>
      </c>
      <c r="AW21" s="134"/>
      <c r="AX21" s="134"/>
      <c r="AY21" s="134"/>
      <c r="AZ21" s="134"/>
      <c r="BA21" s="134"/>
      <c r="BB21" s="134"/>
      <c r="BC21" s="134"/>
      <c r="BD21" s="134"/>
      <c r="BE21" s="134"/>
      <c r="BF21" s="135"/>
      <c r="BG21" s="133">
        <v>0</v>
      </c>
      <c r="BH21" s="134"/>
      <c r="BI21" s="134"/>
      <c r="BJ21" s="134"/>
      <c r="BK21" s="134"/>
      <c r="BL21" s="134"/>
      <c r="BM21" s="134"/>
      <c r="BN21" s="134"/>
      <c r="BO21" s="134"/>
      <c r="BP21" s="134"/>
      <c r="BQ21" s="135"/>
      <c r="BR21" s="88">
        <v>0</v>
      </c>
      <c r="BS21" s="89"/>
      <c r="BT21" s="89"/>
      <c r="BU21" s="89"/>
      <c r="BV21" s="89"/>
      <c r="BW21" s="89"/>
      <c r="BX21" s="89"/>
      <c r="BY21" s="89"/>
      <c r="BZ21" s="89"/>
      <c r="CA21" s="89"/>
      <c r="CB21" s="90"/>
      <c r="CC21" s="88">
        <v>0</v>
      </c>
      <c r="CD21" s="89"/>
      <c r="CE21" s="89"/>
      <c r="CF21" s="89"/>
      <c r="CG21" s="89"/>
      <c r="CH21" s="89"/>
      <c r="CI21" s="89"/>
      <c r="CJ21" s="89"/>
      <c r="CK21" s="89"/>
      <c r="CL21" s="89"/>
      <c r="CM21" s="90"/>
      <c r="CN21" s="88">
        <v>0</v>
      </c>
      <c r="CO21" s="89"/>
      <c r="CP21" s="89"/>
      <c r="CQ21" s="89"/>
      <c r="CR21" s="89"/>
      <c r="CS21" s="89"/>
      <c r="CT21" s="89"/>
      <c r="CU21" s="89"/>
      <c r="CV21" s="89"/>
      <c r="CW21" s="89"/>
      <c r="CX21" s="90"/>
    </row>
    <row r="22" spans="1:102" s="5" customFormat="1" ht="15.75" customHeight="1">
      <c r="A22" s="31"/>
      <c r="B22" s="131" t="s">
        <v>133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2"/>
      <c r="AV22" s="133">
        <f>(50+43.3+42.9)/3</f>
        <v>45.4</v>
      </c>
      <c r="AW22" s="134"/>
      <c r="AX22" s="134"/>
      <c r="AY22" s="134"/>
      <c r="AZ22" s="134"/>
      <c r="BA22" s="134"/>
      <c r="BB22" s="134"/>
      <c r="BC22" s="134"/>
      <c r="BD22" s="134"/>
      <c r="BE22" s="134"/>
      <c r="BF22" s="135"/>
      <c r="BG22" s="136">
        <f>AV22*(1-0.015)</f>
        <v>44.719</v>
      </c>
      <c r="BH22" s="137"/>
      <c r="BI22" s="137"/>
      <c r="BJ22" s="137"/>
      <c r="BK22" s="137"/>
      <c r="BL22" s="137"/>
      <c r="BM22" s="137"/>
      <c r="BN22" s="137"/>
      <c r="BO22" s="137"/>
      <c r="BP22" s="137"/>
      <c r="BQ22" s="138"/>
      <c r="BR22" s="136">
        <f>BG22*(1-0.015)</f>
        <v>44.048215</v>
      </c>
      <c r="BS22" s="137"/>
      <c r="BT22" s="137"/>
      <c r="BU22" s="137"/>
      <c r="BV22" s="137"/>
      <c r="BW22" s="137"/>
      <c r="BX22" s="137"/>
      <c r="BY22" s="137"/>
      <c r="BZ22" s="137"/>
      <c r="CA22" s="137"/>
      <c r="CB22" s="138"/>
      <c r="CC22" s="136">
        <f>BR22*(1-0.015)</f>
        <v>43.387491775</v>
      </c>
      <c r="CD22" s="137"/>
      <c r="CE22" s="137"/>
      <c r="CF22" s="137"/>
      <c r="CG22" s="137"/>
      <c r="CH22" s="137"/>
      <c r="CI22" s="137"/>
      <c r="CJ22" s="137"/>
      <c r="CK22" s="137"/>
      <c r="CL22" s="137"/>
      <c r="CM22" s="138"/>
      <c r="CN22" s="136">
        <f>CC22*(1-0.015)</f>
        <v>42.736679398375</v>
      </c>
      <c r="CO22" s="137"/>
      <c r="CP22" s="137"/>
      <c r="CQ22" s="137"/>
      <c r="CR22" s="137"/>
      <c r="CS22" s="137"/>
      <c r="CT22" s="137"/>
      <c r="CU22" s="137"/>
      <c r="CV22" s="137"/>
      <c r="CW22" s="137"/>
      <c r="CX22" s="138"/>
    </row>
    <row r="23" spans="1:102" s="5" customFormat="1" ht="15.75" customHeight="1">
      <c r="A23" s="31"/>
      <c r="B23" s="131" t="s">
        <v>134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2"/>
      <c r="AV23" s="133">
        <v>0</v>
      </c>
      <c r="AW23" s="134"/>
      <c r="AX23" s="134"/>
      <c r="AY23" s="134"/>
      <c r="AZ23" s="134"/>
      <c r="BA23" s="134"/>
      <c r="BB23" s="134"/>
      <c r="BC23" s="134"/>
      <c r="BD23" s="134"/>
      <c r="BE23" s="134"/>
      <c r="BF23" s="135"/>
      <c r="BG23" s="133">
        <v>0</v>
      </c>
      <c r="BH23" s="134"/>
      <c r="BI23" s="134"/>
      <c r="BJ23" s="134"/>
      <c r="BK23" s="134"/>
      <c r="BL23" s="134"/>
      <c r="BM23" s="134"/>
      <c r="BN23" s="134"/>
      <c r="BO23" s="134"/>
      <c r="BP23" s="134"/>
      <c r="BQ23" s="135"/>
      <c r="BR23" s="88">
        <v>0</v>
      </c>
      <c r="BS23" s="89"/>
      <c r="BT23" s="89"/>
      <c r="BU23" s="89"/>
      <c r="BV23" s="89"/>
      <c r="BW23" s="89"/>
      <c r="BX23" s="89"/>
      <c r="BY23" s="89"/>
      <c r="BZ23" s="89"/>
      <c r="CA23" s="89"/>
      <c r="CB23" s="90"/>
      <c r="CC23" s="88">
        <v>0</v>
      </c>
      <c r="CD23" s="89"/>
      <c r="CE23" s="89"/>
      <c r="CF23" s="89"/>
      <c r="CG23" s="89"/>
      <c r="CH23" s="89"/>
      <c r="CI23" s="89"/>
      <c r="CJ23" s="89"/>
      <c r="CK23" s="89"/>
      <c r="CL23" s="89"/>
      <c r="CM23" s="90"/>
      <c r="CN23" s="88">
        <v>0</v>
      </c>
      <c r="CO23" s="89"/>
      <c r="CP23" s="89"/>
      <c r="CQ23" s="89"/>
      <c r="CR23" s="89"/>
      <c r="CS23" s="89"/>
      <c r="CT23" s="89"/>
      <c r="CU23" s="89"/>
      <c r="CV23" s="89"/>
      <c r="CW23" s="89"/>
      <c r="CX23" s="90"/>
    </row>
    <row r="24" spans="1:102" s="5" customFormat="1" ht="15.75" customHeight="1">
      <c r="A24" s="31"/>
      <c r="B24" s="131" t="s">
        <v>135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2"/>
      <c r="AV24" s="133">
        <v>0.425</v>
      </c>
      <c r="AW24" s="134"/>
      <c r="AX24" s="134"/>
      <c r="AY24" s="134"/>
      <c r="AZ24" s="134"/>
      <c r="BA24" s="134"/>
      <c r="BB24" s="134"/>
      <c r="BC24" s="134"/>
      <c r="BD24" s="134"/>
      <c r="BE24" s="134"/>
      <c r="BF24" s="135"/>
      <c r="BG24" s="133">
        <v>0.425</v>
      </c>
      <c r="BH24" s="134"/>
      <c r="BI24" s="134"/>
      <c r="BJ24" s="134"/>
      <c r="BK24" s="134"/>
      <c r="BL24" s="134"/>
      <c r="BM24" s="134"/>
      <c r="BN24" s="134"/>
      <c r="BO24" s="134"/>
      <c r="BP24" s="134"/>
      <c r="BQ24" s="135"/>
      <c r="BR24" s="133">
        <v>0.425</v>
      </c>
      <c r="BS24" s="134"/>
      <c r="BT24" s="134"/>
      <c r="BU24" s="134"/>
      <c r="BV24" s="134"/>
      <c r="BW24" s="134"/>
      <c r="BX24" s="134"/>
      <c r="BY24" s="134"/>
      <c r="BZ24" s="134"/>
      <c r="CA24" s="134"/>
      <c r="CB24" s="135"/>
      <c r="CC24" s="133">
        <v>0.425</v>
      </c>
      <c r="CD24" s="134"/>
      <c r="CE24" s="134"/>
      <c r="CF24" s="134"/>
      <c r="CG24" s="134"/>
      <c r="CH24" s="134"/>
      <c r="CI24" s="134"/>
      <c r="CJ24" s="134"/>
      <c r="CK24" s="134"/>
      <c r="CL24" s="134"/>
      <c r="CM24" s="135"/>
      <c r="CN24" s="133">
        <v>0.425</v>
      </c>
      <c r="CO24" s="134"/>
      <c r="CP24" s="134"/>
      <c r="CQ24" s="134"/>
      <c r="CR24" s="134"/>
      <c r="CS24" s="134"/>
      <c r="CT24" s="134"/>
      <c r="CU24" s="134"/>
      <c r="CV24" s="134"/>
      <c r="CW24" s="134"/>
      <c r="CX24" s="135"/>
    </row>
    <row r="25" spans="1:102" s="5" customFormat="1" ht="15.75" customHeight="1">
      <c r="A25" s="31"/>
      <c r="B25" s="131" t="s">
        <v>123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2"/>
      <c r="AV25" s="136">
        <f>(5+0+0)/3</f>
        <v>1.6666666666666667</v>
      </c>
      <c r="AW25" s="137"/>
      <c r="AX25" s="137"/>
      <c r="AY25" s="137"/>
      <c r="AZ25" s="137"/>
      <c r="BA25" s="137"/>
      <c r="BB25" s="137"/>
      <c r="BC25" s="137"/>
      <c r="BD25" s="137"/>
      <c r="BE25" s="137"/>
      <c r="BF25" s="138"/>
      <c r="BG25" s="136">
        <f>AV25*(1-0.015)</f>
        <v>1.6416666666666666</v>
      </c>
      <c r="BH25" s="137"/>
      <c r="BI25" s="137"/>
      <c r="BJ25" s="137"/>
      <c r="BK25" s="137"/>
      <c r="BL25" s="137"/>
      <c r="BM25" s="137"/>
      <c r="BN25" s="137"/>
      <c r="BO25" s="137"/>
      <c r="BP25" s="137"/>
      <c r="BQ25" s="138"/>
      <c r="BR25" s="136">
        <f>BG25*(1-0.015)</f>
        <v>1.6170416666666665</v>
      </c>
      <c r="BS25" s="137"/>
      <c r="BT25" s="137"/>
      <c r="BU25" s="137"/>
      <c r="BV25" s="137"/>
      <c r="BW25" s="137"/>
      <c r="BX25" s="137"/>
      <c r="BY25" s="137"/>
      <c r="BZ25" s="137"/>
      <c r="CA25" s="137"/>
      <c r="CB25" s="138"/>
      <c r="CC25" s="136">
        <f>BR25*(1-0.015)</f>
        <v>1.5927860416666664</v>
      </c>
      <c r="CD25" s="137"/>
      <c r="CE25" s="137"/>
      <c r="CF25" s="137"/>
      <c r="CG25" s="137"/>
      <c r="CH25" s="137"/>
      <c r="CI25" s="137"/>
      <c r="CJ25" s="137"/>
      <c r="CK25" s="137"/>
      <c r="CL25" s="137"/>
      <c r="CM25" s="138"/>
      <c r="CN25" s="136">
        <f>CC25*(1-0.015)</f>
        <v>1.5688942510416664</v>
      </c>
      <c r="CO25" s="137"/>
      <c r="CP25" s="137"/>
      <c r="CQ25" s="137"/>
      <c r="CR25" s="137"/>
      <c r="CS25" s="137"/>
      <c r="CT25" s="137"/>
      <c r="CU25" s="137"/>
      <c r="CV25" s="137"/>
      <c r="CW25" s="137"/>
      <c r="CX25" s="138"/>
    </row>
    <row r="26" spans="1:102" s="5" customFormat="1" ht="15.75" customHeight="1">
      <c r="A26" s="31"/>
      <c r="B26" s="131" t="s">
        <v>124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133">
        <v>10</v>
      </c>
      <c r="AW26" s="134"/>
      <c r="AX26" s="134"/>
      <c r="AY26" s="134"/>
      <c r="AZ26" s="134"/>
      <c r="BA26" s="134"/>
      <c r="BB26" s="134"/>
      <c r="BC26" s="134"/>
      <c r="BD26" s="134"/>
      <c r="BE26" s="134"/>
      <c r="BF26" s="135"/>
      <c r="BG26" s="136">
        <f>AV26*(1-0.015)</f>
        <v>9.85</v>
      </c>
      <c r="BH26" s="137"/>
      <c r="BI26" s="137"/>
      <c r="BJ26" s="137"/>
      <c r="BK26" s="137"/>
      <c r="BL26" s="137"/>
      <c r="BM26" s="137"/>
      <c r="BN26" s="137"/>
      <c r="BO26" s="137"/>
      <c r="BP26" s="137"/>
      <c r="BQ26" s="138"/>
      <c r="BR26" s="136">
        <f>BG26*(1-0.015)</f>
        <v>9.70225</v>
      </c>
      <c r="BS26" s="137"/>
      <c r="BT26" s="137"/>
      <c r="BU26" s="137"/>
      <c r="BV26" s="137"/>
      <c r="BW26" s="137"/>
      <c r="BX26" s="137"/>
      <c r="BY26" s="137"/>
      <c r="BZ26" s="137"/>
      <c r="CA26" s="137"/>
      <c r="CB26" s="138"/>
      <c r="CC26" s="136">
        <f>BR26*(1-0.015)</f>
        <v>9.55671625</v>
      </c>
      <c r="CD26" s="137"/>
      <c r="CE26" s="137"/>
      <c r="CF26" s="137"/>
      <c r="CG26" s="137"/>
      <c r="CH26" s="137"/>
      <c r="CI26" s="137"/>
      <c r="CJ26" s="137"/>
      <c r="CK26" s="137"/>
      <c r="CL26" s="137"/>
      <c r="CM26" s="138"/>
      <c r="CN26" s="136">
        <f>CC26*(1-0.015)</f>
        <v>9.413365506249999</v>
      </c>
      <c r="CO26" s="137"/>
      <c r="CP26" s="137"/>
      <c r="CQ26" s="137"/>
      <c r="CR26" s="137"/>
      <c r="CS26" s="137"/>
      <c r="CT26" s="137"/>
      <c r="CU26" s="137"/>
      <c r="CV26" s="137"/>
      <c r="CW26" s="137"/>
      <c r="CX26" s="138"/>
    </row>
    <row r="27" spans="1:102" s="5" customFormat="1" ht="15.75" customHeight="1">
      <c r="A27" s="31"/>
      <c r="B27" s="131" t="s">
        <v>125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2"/>
      <c r="AV27" s="133">
        <v>10</v>
      </c>
      <c r="AW27" s="134"/>
      <c r="AX27" s="134"/>
      <c r="AY27" s="134"/>
      <c r="AZ27" s="134"/>
      <c r="BA27" s="134"/>
      <c r="BB27" s="134"/>
      <c r="BC27" s="134"/>
      <c r="BD27" s="134"/>
      <c r="BE27" s="134"/>
      <c r="BF27" s="135"/>
      <c r="BG27" s="136">
        <f>AV27*(1-0.015)</f>
        <v>9.85</v>
      </c>
      <c r="BH27" s="137"/>
      <c r="BI27" s="137"/>
      <c r="BJ27" s="137"/>
      <c r="BK27" s="137"/>
      <c r="BL27" s="137"/>
      <c r="BM27" s="137"/>
      <c r="BN27" s="137"/>
      <c r="BO27" s="137"/>
      <c r="BP27" s="137"/>
      <c r="BQ27" s="138"/>
      <c r="BR27" s="136">
        <f>BG27*(1-0.015)</f>
        <v>9.70225</v>
      </c>
      <c r="BS27" s="137"/>
      <c r="BT27" s="137"/>
      <c r="BU27" s="137"/>
      <c r="BV27" s="137"/>
      <c r="BW27" s="137"/>
      <c r="BX27" s="137"/>
      <c r="BY27" s="137"/>
      <c r="BZ27" s="137"/>
      <c r="CA27" s="137"/>
      <c r="CB27" s="138"/>
      <c r="CC27" s="136">
        <f>BR27*(1-0.015)</f>
        <v>9.55671625</v>
      </c>
      <c r="CD27" s="137"/>
      <c r="CE27" s="137"/>
      <c r="CF27" s="137"/>
      <c r="CG27" s="137"/>
      <c r="CH27" s="137"/>
      <c r="CI27" s="137"/>
      <c r="CJ27" s="137"/>
      <c r="CK27" s="137"/>
      <c r="CL27" s="137"/>
      <c r="CM27" s="138"/>
      <c r="CN27" s="136">
        <f>CC27*(1-0.015)</f>
        <v>9.413365506249999</v>
      </c>
      <c r="CO27" s="137"/>
      <c r="CP27" s="137"/>
      <c r="CQ27" s="137"/>
      <c r="CR27" s="137"/>
      <c r="CS27" s="137"/>
      <c r="CT27" s="137"/>
      <c r="CU27" s="137"/>
      <c r="CV27" s="137"/>
      <c r="CW27" s="137"/>
      <c r="CX27" s="138"/>
    </row>
    <row r="28" spans="1:102" s="5" customFormat="1" ht="15.75" customHeight="1">
      <c r="A28" s="31"/>
      <c r="B28" s="131" t="s">
        <v>189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2"/>
      <c r="AV28" s="133">
        <v>0</v>
      </c>
      <c r="AW28" s="134"/>
      <c r="AX28" s="134"/>
      <c r="AY28" s="134"/>
      <c r="AZ28" s="134"/>
      <c r="BA28" s="134"/>
      <c r="BB28" s="134"/>
      <c r="BC28" s="134"/>
      <c r="BD28" s="134"/>
      <c r="BE28" s="134"/>
      <c r="BF28" s="135"/>
      <c r="BG28" s="133">
        <v>0</v>
      </c>
      <c r="BH28" s="134"/>
      <c r="BI28" s="134"/>
      <c r="BJ28" s="134"/>
      <c r="BK28" s="134"/>
      <c r="BL28" s="134"/>
      <c r="BM28" s="134"/>
      <c r="BN28" s="134"/>
      <c r="BO28" s="134"/>
      <c r="BP28" s="134"/>
      <c r="BQ28" s="135"/>
      <c r="BR28" s="88">
        <v>0</v>
      </c>
      <c r="BS28" s="89"/>
      <c r="BT28" s="89"/>
      <c r="BU28" s="89"/>
      <c r="BV28" s="89"/>
      <c r="BW28" s="89"/>
      <c r="BX28" s="89"/>
      <c r="BY28" s="89"/>
      <c r="BZ28" s="89"/>
      <c r="CA28" s="89"/>
      <c r="CB28" s="90"/>
      <c r="CC28" s="88">
        <v>0</v>
      </c>
      <c r="CD28" s="89"/>
      <c r="CE28" s="89"/>
      <c r="CF28" s="89"/>
      <c r="CG28" s="89"/>
      <c r="CH28" s="89"/>
      <c r="CI28" s="89"/>
      <c r="CJ28" s="89"/>
      <c r="CK28" s="89"/>
      <c r="CL28" s="89"/>
      <c r="CM28" s="90"/>
      <c r="CN28" s="88">
        <v>0</v>
      </c>
      <c r="CO28" s="89"/>
      <c r="CP28" s="89"/>
      <c r="CQ28" s="89"/>
      <c r="CR28" s="89"/>
      <c r="CS28" s="89"/>
      <c r="CT28" s="89"/>
      <c r="CU28" s="89"/>
      <c r="CV28" s="89"/>
      <c r="CW28" s="89"/>
      <c r="CX28" s="90"/>
    </row>
    <row r="29" spans="1:102" s="5" customFormat="1" ht="15.75" customHeight="1">
      <c r="A29" s="31"/>
      <c r="B29" s="131" t="s">
        <v>128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2"/>
      <c r="AV29" s="136">
        <f>(0+2+0)/3</f>
        <v>0.6666666666666666</v>
      </c>
      <c r="AW29" s="137"/>
      <c r="AX29" s="137"/>
      <c r="AY29" s="137"/>
      <c r="AZ29" s="137"/>
      <c r="BA29" s="137"/>
      <c r="BB29" s="137"/>
      <c r="BC29" s="137"/>
      <c r="BD29" s="137"/>
      <c r="BE29" s="137"/>
      <c r="BF29" s="138"/>
      <c r="BG29" s="136">
        <f>AV29*(1-0.015)</f>
        <v>0.6566666666666666</v>
      </c>
      <c r="BH29" s="137"/>
      <c r="BI29" s="137"/>
      <c r="BJ29" s="137"/>
      <c r="BK29" s="137"/>
      <c r="BL29" s="137"/>
      <c r="BM29" s="137"/>
      <c r="BN29" s="137"/>
      <c r="BO29" s="137"/>
      <c r="BP29" s="137"/>
      <c r="BQ29" s="138"/>
      <c r="BR29" s="136">
        <f>BG29*(1-0.015)</f>
        <v>0.6468166666666666</v>
      </c>
      <c r="BS29" s="137"/>
      <c r="BT29" s="137"/>
      <c r="BU29" s="137"/>
      <c r="BV29" s="137"/>
      <c r="BW29" s="137"/>
      <c r="BX29" s="137"/>
      <c r="BY29" s="137"/>
      <c r="BZ29" s="137"/>
      <c r="CA29" s="137"/>
      <c r="CB29" s="138"/>
      <c r="CC29" s="136">
        <f>BR29*(1-0.015)</f>
        <v>0.6371144166666666</v>
      </c>
      <c r="CD29" s="137"/>
      <c r="CE29" s="137"/>
      <c r="CF29" s="137"/>
      <c r="CG29" s="137"/>
      <c r="CH29" s="137"/>
      <c r="CI29" s="137"/>
      <c r="CJ29" s="137"/>
      <c r="CK29" s="137"/>
      <c r="CL29" s="137"/>
      <c r="CM29" s="138"/>
      <c r="CN29" s="136">
        <f>CC29*(1-0.015)</f>
        <v>0.6275577004166666</v>
      </c>
      <c r="CO29" s="137"/>
      <c r="CP29" s="137"/>
      <c r="CQ29" s="137"/>
      <c r="CR29" s="137"/>
      <c r="CS29" s="137"/>
      <c r="CT29" s="137"/>
      <c r="CU29" s="137"/>
      <c r="CV29" s="137"/>
      <c r="CW29" s="137"/>
      <c r="CX29" s="138"/>
    </row>
    <row r="30" spans="1:102" s="5" customFormat="1" ht="15.75" customHeight="1">
      <c r="A30" s="31"/>
      <c r="B30" s="131" t="s">
        <v>136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2"/>
      <c r="AV30" s="133">
        <v>1</v>
      </c>
      <c r="AW30" s="134"/>
      <c r="AX30" s="134"/>
      <c r="AY30" s="134"/>
      <c r="AZ30" s="134"/>
      <c r="BA30" s="134"/>
      <c r="BB30" s="134"/>
      <c r="BC30" s="134"/>
      <c r="BD30" s="134"/>
      <c r="BE30" s="134"/>
      <c r="BF30" s="135"/>
      <c r="BG30" s="133">
        <v>1</v>
      </c>
      <c r="BH30" s="134"/>
      <c r="BI30" s="134"/>
      <c r="BJ30" s="134"/>
      <c r="BK30" s="134"/>
      <c r="BL30" s="134"/>
      <c r="BM30" s="134"/>
      <c r="BN30" s="134"/>
      <c r="BO30" s="134"/>
      <c r="BP30" s="134"/>
      <c r="BQ30" s="135"/>
      <c r="BR30" s="88">
        <v>1</v>
      </c>
      <c r="BS30" s="89"/>
      <c r="BT30" s="89"/>
      <c r="BU30" s="89"/>
      <c r="BV30" s="89"/>
      <c r="BW30" s="89"/>
      <c r="BX30" s="89"/>
      <c r="BY30" s="89"/>
      <c r="BZ30" s="89"/>
      <c r="CA30" s="89"/>
      <c r="CB30" s="90"/>
      <c r="CC30" s="88">
        <v>1</v>
      </c>
      <c r="CD30" s="89"/>
      <c r="CE30" s="89"/>
      <c r="CF30" s="89"/>
      <c r="CG30" s="89"/>
      <c r="CH30" s="89"/>
      <c r="CI30" s="89"/>
      <c r="CJ30" s="89"/>
      <c r="CK30" s="89"/>
      <c r="CL30" s="89"/>
      <c r="CM30" s="90"/>
      <c r="CN30" s="88">
        <v>1</v>
      </c>
      <c r="CO30" s="89"/>
      <c r="CP30" s="89"/>
      <c r="CQ30" s="89"/>
      <c r="CR30" s="89"/>
      <c r="CS30" s="89"/>
      <c r="CT30" s="89"/>
      <c r="CU30" s="89"/>
      <c r="CV30" s="89"/>
      <c r="CW30" s="89"/>
      <c r="CX30" s="90"/>
    </row>
    <row r="31" spans="1:102" s="5" customFormat="1" ht="15.75" customHeight="1">
      <c r="A31" s="31"/>
      <c r="B31" s="131" t="s">
        <v>190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2"/>
      <c r="AV31" s="136">
        <f>(5+1+2)/3</f>
        <v>2.6666666666666665</v>
      </c>
      <c r="AW31" s="137"/>
      <c r="AX31" s="137"/>
      <c r="AY31" s="137"/>
      <c r="AZ31" s="137"/>
      <c r="BA31" s="137"/>
      <c r="BB31" s="137"/>
      <c r="BC31" s="137"/>
      <c r="BD31" s="137"/>
      <c r="BE31" s="137"/>
      <c r="BF31" s="138"/>
      <c r="BG31" s="136">
        <f>AV31*(1-0.015)</f>
        <v>2.6266666666666665</v>
      </c>
      <c r="BH31" s="137"/>
      <c r="BI31" s="137"/>
      <c r="BJ31" s="137"/>
      <c r="BK31" s="137"/>
      <c r="BL31" s="137"/>
      <c r="BM31" s="137"/>
      <c r="BN31" s="137"/>
      <c r="BO31" s="137"/>
      <c r="BP31" s="137"/>
      <c r="BQ31" s="138"/>
      <c r="BR31" s="136">
        <f>BG31*(1-0.015)</f>
        <v>2.5872666666666664</v>
      </c>
      <c r="BS31" s="137"/>
      <c r="BT31" s="137"/>
      <c r="BU31" s="137"/>
      <c r="BV31" s="137"/>
      <c r="BW31" s="137"/>
      <c r="BX31" s="137"/>
      <c r="BY31" s="137"/>
      <c r="BZ31" s="137"/>
      <c r="CA31" s="137"/>
      <c r="CB31" s="138"/>
      <c r="CC31" s="136">
        <f>BR31*(1-0.015)</f>
        <v>2.5484576666666663</v>
      </c>
      <c r="CD31" s="137"/>
      <c r="CE31" s="137"/>
      <c r="CF31" s="137"/>
      <c r="CG31" s="137"/>
      <c r="CH31" s="137"/>
      <c r="CI31" s="137"/>
      <c r="CJ31" s="137"/>
      <c r="CK31" s="137"/>
      <c r="CL31" s="137"/>
      <c r="CM31" s="138"/>
      <c r="CN31" s="136">
        <f>CC31*(1-0.015)</f>
        <v>2.5102308016666663</v>
      </c>
      <c r="CO31" s="137"/>
      <c r="CP31" s="137"/>
      <c r="CQ31" s="137"/>
      <c r="CR31" s="137"/>
      <c r="CS31" s="137"/>
      <c r="CT31" s="137"/>
      <c r="CU31" s="137"/>
      <c r="CV31" s="137"/>
      <c r="CW31" s="137"/>
      <c r="CX31" s="138"/>
    </row>
    <row r="32" spans="1:102" s="5" customFormat="1" ht="15.75" customHeight="1">
      <c r="A32" s="31"/>
      <c r="B32" s="131" t="s">
        <v>137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2"/>
      <c r="AV32" s="136">
        <f>(1+0+0)/3</f>
        <v>0.3333333333333333</v>
      </c>
      <c r="AW32" s="137"/>
      <c r="AX32" s="137"/>
      <c r="AY32" s="137"/>
      <c r="AZ32" s="137"/>
      <c r="BA32" s="137"/>
      <c r="BB32" s="137"/>
      <c r="BC32" s="137"/>
      <c r="BD32" s="137"/>
      <c r="BE32" s="137"/>
      <c r="BF32" s="138"/>
      <c r="BG32" s="136">
        <f>AV32*(1-0.015)</f>
        <v>0.3283333333333333</v>
      </c>
      <c r="BH32" s="137"/>
      <c r="BI32" s="137"/>
      <c r="BJ32" s="137"/>
      <c r="BK32" s="137"/>
      <c r="BL32" s="137"/>
      <c r="BM32" s="137"/>
      <c r="BN32" s="137"/>
      <c r="BO32" s="137"/>
      <c r="BP32" s="137"/>
      <c r="BQ32" s="138"/>
      <c r="BR32" s="136">
        <f>BG32*(1-0.015)</f>
        <v>0.3234083333333333</v>
      </c>
      <c r="BS32" s="137"/>
      <c r="BT32" s="137"/>
      <c r="BU32" s="137"/>
      <c r="BV32" s="137"/>
      <c r="BW32" s="137"/>
      <c r="BX32" s="137"/>
      <c r="BY32" s="137"/>
      <c r="BZ32" s="137"/>
      <c r="CA32" s="137"/>
      <c r="CB32" s="138"/>
      <c r="CC32" s="136">
        <f>BR32*(1-0.015)</f>
        <v>0.3185572083333333</v>
      </c>
      <c r="CD32" s="137"/>
      <c r="CE32" s="137"/>
      <c r="CF32" s="137"/>
      <c r="CG32" s="137"/>
      <c r="CH32" s="137"/>
      <c r="CI32" s="137"/>
      <c r="CJ32" s="137"/>
      <c r="CK32" s="137"/>
      <c r="CL32" s="137"/>
      <c r="CM32" s="138"/>
      <c r="CN32" s="136">
        <f>CC32*(1-0.015)</f>
        <v>0.3137788502083333</v>
      </c>
      <c r="CO32" s="137"/>
      <c r="CP32" s="137"/>
      <c r="CQ32" s="137"/>
      <c r="CR32" s="137"/>
      <c r="CS32" s="137"/>
      <c r="CT32" s="137"/>
      <c r="CU32" s="137"/>
      <c r="CV32" s="137"/>
      <c r="CW32" s="137"/>
      <c r="CX32" s="138"/>
    </row>
    <row r="33" spans="1:102" s="5" customFormat="1" ht="15.75" customHeight="1">
      <c r="A33" s="31"/>
      <c r="B33" s="131" t="s">
        <v>138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2"/>
      <c r="AV33" s="133">
        <v>2</v>
      </c>
      <c r="AW33" s="134"/>
      <c r="AX33" s="134"/>
      <c r="AY33" s="134"/>
      <c r="AZ33" s="134"/>
      <c r="BA33" s="134"/>
      <c r="BB33" s="134"/>
      <c r="BC33" s="134"/>
      <c r="BD33" s="134"/>
      <c r="BE33" s="134"/>
      <c r="BF33" s="135"/>
      <c r="BG33" s="133">
        <v>2</v>
      </c>
      <c r="BH33" s="134"/>
      <c r="BI33" s="134"/>
      <c r="BJ33" s="134"/>
      <c r="BK33" s="134"/>
      <c r="BL33" s="134"/>
      <c r="BM33" s="134"/>
      <c r="BN33" s="134"/>
      <c r="BO33" s="134"/>
      <c r="BP33" s="134"/>
      <c r="BQ33" s="135"/>
      <c r="BR33" s="88">
        <v>2</v>
      </c>
      <c r="BS33" s="89"/>
      <c r="BT33" s="89"/>
      <c r="BU33" s="89"/>
      <c r="BV33" s="89"/>
      <c r="BW33" s="89"/>
      <c r="BX33" s="89"/>
      <c r="BY33" s="89"/>
      <c r="BZ33" s="89"/>
      <c r="CA33" s="89"/>
      <c r="CB33" s="90"/>
      <c r="CC33" s="88">
        <v>2</v>
      </c>
      <c r="CD33" s="89"/>
      <c r="CE33" s="89"/>
      <c r="CF33" s="89"/>
      <c r="CG33" s="89"/>
      <c r="CH33" s="89"/>
      <c r="CI33" s="89"/>
      <c r="CJ33" s="89"/>
      <c r="CK33" s="89"/>
      <c r="CL33" s="89"/>
      <c r="CM33" s="90"/>
      <c r="CN33" s="88">
        <v>2</v>
      </c>
      <c r="CO33" s="89"/>
      <c r="CP33" s="89"/>
      <c r="CQ33" s="89"/>
      <c r="CR33" s="89"/>
      <c r="CS33" s="89"/>
      <c r="CT33" s="89"/>
      <c r="CU33" s="89"/>
      <c r="CV33" s="89"/>
      <c r="CW33" s="89"/>
      <c r="CX33" s="90"/>
    </row>
    <row r="34" spans="1:102" s="5" customFormat="1" ht="15.75" customHeight="1">
      <c r="A34" s="31"/>
      <c r="B34" s="131" t="s">
        <v>139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2"/>
      <c r="AV34" s="133">
        <v>1</v>
      </c>
      <c r="AW34" s="134"/>
      <c r="AX34" s="134"/>
      <c r="AY34" s="134"/>
      <c r="AZ34" s="134"/>
      <c r="BA34" s="134"/>
      <c r="BB34" s="134"/>
      <c r="BC34" s="134"/>
      <c r="BD34" s="134"/>
      <c r="BE34" s="134"/>
      <c r="BF34" s="135"/>
      <c r="BG34" s="133">
        <v>1</v>
      </c>
      <c r="BH34" s="134"/>
      <c r="BI34" s="134"/>
      <c r="BJ34" s="134"/>
      <c r="BK34" s="134"/>
      <c r="BL34" s="134"/>
      <c r="BM34" s="134"/>
      <c r="BN34" s="134"/>
      <c r="BO34" s="134"/>
      <c r="BP34" s="134"/>
      <c r="BQ34" s="135"/>
      <c r="BR34" s="88">
        <v>1</v>
      </c>
      <c r="BS34" s="89"/>
      <c r="BT34" s="89"/>
      <c r="BU34" s="89"/>
      <c r="BV34" s="89"/>
      <c r="BW34" s="89"/>
      <c r="BX34" s="89"/>
      <c r="BY34" s="89"/>
      <c r="BZ34" s="89"/>
      <c r="CA34" s="89"/>
      <c r="CB34" s="90"/>
      <c r="CC34" s="88">
        <v>1</v>
      </c>
      <c r="CD34" s="89"/>
      <c r="CE34" s="89"/>
      <c r="CF34" s="89"/>
      <c r="CG34" s="89"/>
      <c r="CH34" s="89"/>
      <c r="CI34" s="89"/>
      <c r="CJ34" s="89"/>
      <c r="CK34" s="89"/>
      <c r="CL34" s="89"/>
      <c r="CM34" s="90"/>
      <c r="CN34" s="88">
        <v>1</v>
      </c>
      <c r="CO34" s="89"/>
      <c r="CP34" s="89"/>
      <c r="CQ34" s="89"/>
      <c r="CR34" s="89"/>
      <c r="CS34" s="89"/>
      <c r="CT34" s="89"/>
      <c r="CU34" s="89"/>
      <c r="CV34" s="89"/>
      <c r="CW34" s="89"/>
      <c r="CX34" s="90"/>
    </row>
    <row r="35" spans="1:102" s="5" customFormat="1" ht="15.75" customHeight="1">
      <c r="A35" s="31"/>
      <c r="B35" s="131" t="s">
        <v>128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2"/>
      <c r="AV35" s="136">
        <f>(0+2+0)/3</f>
        <v>0.6666666666666666</v>
      </c>
      <c r="AW35" s="137"/>
      <c r="AX35" s="137"/>
      <c r="AY35" s="137"/>
      <c r="AZ35" s="137"/>
      <c r="BA35" s="137"/>
      <c r="BB35" s="137"/>
      <c r="BC35" s="137"/>
      <c r="BD35" s="137"/>
      <c r="BE35" s="137"/>
      <c r="BF35" s="138"/>
      <c r="BG35" s="136">
        <f>AV35*(1-0.015)</f>
        <v>0.6566666666666666</v>
      </c>
      <c r="BH35" s="137"/>
      <c r="BI35" s="137"/>
      <c r="BJ35" s="137"/>
      <c r="BK35" s="137"/>
      <c r="BL35" s="137"/>
      <c r="BM35" s="137"/>
      <c r="BN35" s="137"/>
      <c r="BO35" s="137"/>
      <c r="BP35" s="137"/>
      <c r="BQ35" s="138"/>
      <c r="BR35" s="136">
        <f>BG35*(1-0.015)</f>
        <v>0.6468166666666666</v>
      </c>
      <c r="BS35" s="137"/>
      <c r="BT35" s="137"/>
      <c r="BU35" s="137"/>
      <c r="BV35" s="137"/>
      <c r="BW35" s="137"/>
      <c r="BX35" s="137"/>
      <c r="BY35" s="137"/>
      <c r="BZ35" s="137"/>
      <c r="CA35" s="137"/>
      <c r="CB35" s="138"/>
      <c r="CC35" s="136">
        <f>BR35*(1-0.015)</f>
        <v>0.6371144166666666</v>
      </c>
      <c r="CD35" s="137"/>
      <c r="CE35" s="137"/>
      <c r="CF35" s="137"/>
      <c r="CG35" s="137"/>
      <c r="CH35" s="137"/>
      <c r="CI35" s="137"/>
      <c r="CJ35" s="137"/>
      <c r="CK35" s="137"/>
      <c r="CL35" s="137"/>
      <c r="CM35" s="138"/>
      <c r="CN35" s="136">
        <f>CC35*(1-0.015)</f>
        <v>0.6275577004166666</v>
      </c>
      <c r="CO35" s="137"/>
      <c r="CP35" s="137"/>
      <c r="CQ35" s="137"/>
      <c r="CR35" s="137"/>
      <c r="CS35" s="137"/>
      <c r="CT35" s="137"/>
      <c r="CU35" s="137"/>
      <c r="CV35" s="137"/>
      <c r="CW35" s="137"/>
      <c r="CX35" s="138"/>
    </row>
    <row r="36" spans="1:102" s="5" customFormat="1" ht="15.75" customHeight="1">
      <c r="A36" s="31"/>
      <c r="B36" s="131" t="s">
        <v>129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2"/>
      <c r="AV36" s="133">
        <v>0</v>
      </c>
      <c r="AW36" s="134"/>
      <c r="AX36" s="134"/>
      <c r="AY36" s="134"/>
      <c r="AZ36" s="134"/>
      <c r="BA36" s="134"/>
      <c r="BB36" s="134"/>
      <c r="BC36" s="134"/>
      <c r="BD36" s="134"/>
      <c r="BE36" s="134"/>
      <c r="BF36" s="135"/>
      <c r="BG36" s="133">
        <v>0</v>
      </c>
      <c r="BH36" s="134"/>
      <c r="BI36" s="134"/>
      <c r="BJ36" s="134"/>
      <c r="BK36" s="134"/>
      <c r="BL36" s="134"/>
      <c r="BM36" s="134"/>
      <c r="BN36" s="134"/>
      <c r="BO36" s="134"/>
      <c r="BP36" s="134"/>
      <c r="BQ36" s="135"/>
      <c r="BR36" s="88">
        <v>0</v>
      </c>
      <c r="BS36" s="89"/>
      <c r="BT36" s="89"/>
      <c r="BU36" s="89"/>
      <c r="BV36" s="89"/>
      <c r="BW36" s="89"/>
      <c r="BX36" s="89"/>
      <c r="BY36" s="89"/>
      <c r="BZ36" s="89"/>
      <c r="CA36" s="89"/>
      <c r="CB36" s="90"/>
      <c r="CC36" s="88">
        <v>0</v>
      </c>
      <c r="CD36" s="89"/>
      <c r="CE36" s="89"/>
      <c r="CF36" s="89"/>
      <c r="CG36" s="89"/>
      <c r="CH36" s="89"/>
      <c r="CI36" s="89"/>
      <c r="CJ36" s="89"/>
      <c r="CK36" s="89"/>
      <c r="CL36" s="89"/>
      <c r="CM36" s="90"/>
      <c r="CN36" s="88">
        <v>0</v>
      </c>
      <c r="CO36" s="89"/>
      <c r="CP36" s="89"/>
      <c r="CQ36" s="89"/>
      <c r="CR36" s="89"/>
      <c r="CS36" s="89"/>
      <c r="CT36" s="89"/>
      <c r="CU36" s="89"/>
      <c r="CV36" s="89"/>
      <c r="CW36" s="89"/>
      <c r="CX36" s="90"/>
    </row>
    <row r="37" spans="1:102" s="5" customFormat="1" ht="15.75" customHeight="1">
      <c r="A37" s="31"/>
      <c r="B37" s="131" t="s">
        <v>140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2"/>
      <c r="AV37" s="133">
        <v>0</v>
      </c>
      <c r="AW37" s="134"/>
      <c r="AX37" s="134"/>
      <c r="AY37" s="134"/>
      <c r="AZ37" s="134"/>
      <c r="BA37" s="134"/>
      <c r="BB37" s="134"/>
      <c r="BC37" s="134"/>
      <c r="BD37" s="134"/>
      <c r="BE37" s="134"/>
      <c r="BF37" s="135"/>
      <c r="BG37" s="133">
        <v>0</v>
      </c>
      <c r="BH37" s="134"/>
      <c r="BI37" s="134"/>
      <c r="BJ37" s="134"/>
      <c r="BK37" s="134"/>
      <c r="BL37" s="134"/>
      <c r="BM37" s="134"/>
      <c r="BN37" s="134"/>
      <c r="BO37" s="134"/>
      <c r="BP37" s="134"/>
      <c r="BQ37" s="135"/>
      <c r="BR37" s="88">
        <v>0</v>
      </c>
      <c r="BS37" s="89"/>
      <c r="BT37" s="89"/>
      <c r="BU37" s="89"/>
      <c r="BV37" s="89"/>
      <c r="BW37" s="89"/>
      <c r="BX37" s="89"/>
      <c r="BY37" s="89"/>
      <c r="BZ37" s="89"/>
      <c r="CA37" s="89"/>
      <c r="CB37" s="90"/>
      <c r="CC37" s="88">
        <v>0</v>
      </c>
      <c r="CD37" s="89"/>
      <c r="CE37" s="89"/>
      <c r="CF37" s="89"/>
      <c r="CG37" s="89"/>
      <c r="CH37" s="89"/>
      <c r="CI37" s="89"/>
      <c r="CJ37" s="89"/>
      <c r="CK37" s="89"/>
      <c r="CL37" s="89"/>
      <c r="CM37" s="90"/>
      <c r="CN37" s="88">
        <v>0</v>
      </c>
      <c r="CO37" s="89"/>
      <c r="CP37" s="89"/>
      <c r="CQ37" s="89"/>
      <c r="CR37" s="89"/>
      <c r="CS37" s="89"/>
      <c r="CT37" s="89"/>
      <c r="CU37" s="89"/>
      <c r="CV37" s="89"/>
      <c r="CW37" s="89"/>
      <c r="CX37" s="90"/>
    </row>
    <row r="38" spans="1:102" s="5" customFormat="1" ht="15.75" customHeight="1">
      <c r="A38" s="31"/>
      <c r="B38" s="131" t="s">
        <v>141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2"/>
      <c r="AV38" s="133">
        <v>0</v>
      </c>
      <c r="AW38" s="134"/>
      <c r="AX38" s="134"/>
      <c r="AY38" s="134"/>
      <c r="AZ38" s="134"/>
      <c r="BA38" s="134"/>
      <c r="BB38" s="134"/>
      <c r="BC38" s="134"/>
      <c r="BD38" s="134"/>
      <c r="BE38" s="134"/>
      <c r="BF38" s="135"/>
      <c r="BG38" s="133">
        <v>0</v>
      </c>
      <c r="BH38" s="134"/>
      <c r="BI38" s="134"/>
      <c r="BJ38" s="134"/>
      <c r="BK38" s="134"/>
      <c r="BL38" s="134"/>
      <c r="BM38" s="134"/>
      <c r="BN38" s="134"/>
      <c r="BO38" s="134"/>
      <c r="BP38" s="134"/>
      <c r="BQ38" s="135"/>
      <c r="BR38" s="88">
        <v>0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90"/>
      <c r="CC38" s="88">
        <v>0</v>
      </c>
      <c r="CD38" s="89"/>
      <c r="CE38" s="89"/>
      <c r="CF38" s="89"/>
      <c r="CG38" s="89"/>
      <c r="CH38" s="89"/>
      <c r="CI38" s="89"/>
      <c r="CJ38" s="89"/>
      <c r="CK38" s="89"/>
      <c r="CL38" s="89"/>
      <c r="CM38" s="90"/>
      <c r="CN38" s="88">
        <v>0</v>
      </c>
      <c r="CO38" s="89"/>
      <c r="CP38" s="89"/>
      <c r="CQ38" s="89"/>
      <c r="CR38" s="89"/>
      <c r="CS38" s="89"/>
      <c r="CT38" s="89"/>
      <c r="CU38" s="89"/>
      <c r="CV38" s="89"/>
      <c r="CW38" s="89"/>
      <c r="CX38" s="90"/>
    </row>
    <row r="39" spans="1:102" s="5" customFormat="1" ht="15.75" customHeight="1">
      <c r="A39" s="31"/>
      <c r="B39" s="131" t="s">
        <v>142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2"/>
      <c r="AV39" s="136">
        <f>(50+43.3+58.7)/3</f>
        <v>50.666666666666664</v>
      </c>
      <c r="AW39" s="137"/>
      <c r="AX39" s="137"/>
      <c r="AY39" s="137"/>
      <c r="AZ39" s="137"/>
      <c r="BA39" s="137"/>
      <c r="BB39" s="137"/>
      <c r="BC39" s="137"/>
      <c r="BD39" s="137"/>
      <c r="BE39" s="137"/>
      <c r="BF39" s="138"/>
      <c r="BG39" s="136">
        <f>AV39*(1-0.015)</f>
        <v>49.906666666666666</v>
      </c>
      <c r="BH39" s="137"/>
      <c r="BI39" s="137"/>
      <c r="BJ39" s="137"/>
      <c r="BK39" s="137"/>
      <c r="BL39" s="137"/>
      <c r="BM39" s="137"/>
      <c r="BN39" s="137"/>
      <c r="BO39" s="137"/>
      <c r="BP39" s="137"/>
      <c r="BQ39" s="138"/>
      <c r="BR39" s="136">
        <f>BG39*(1-0.015)</f>
        <v>49.15806666666666</v>
      </c>
      <c r="BS39" s="137"/>
      <c r="BT39" s="137"/>
      <c r="BU39" s="137"/>
      <c r="BV39" s="137"/>
      <c r="BW39" s="137"/>
      <c r="BX39" s="137"/>
      <c r="BY39" s="137"/>
      <c r="BZ39" s="137"/>
      <c r="CA39" s="137"/>
      <c r="CB39" s="138"/>
      <c r="CC39" s="136">
        <f>BR39*(1-0.015)</f>
        <v>48.42069566666666</v>
      </c>
      <c r="CD39" s="137"/>
      <c r="CE39" s="137"/>
      <c r="CF39" s="137"/>
      <c r="CG39" s="137"/>
      <c r="CH39" s="137"/>
      <c r="CI39" s="137"/>
      <c r="CJ39" s="137"/>
      <c r="CK39" s="137"/>
      <c r="CL39" s="137"/>
      <c r="CM39" s="138"/>
      <c r="CN39" s="136">
        <f>CC39*(1-0.015)</f>
        <v>47.69438523166666</v>
      </c>
      <c r="CO39" s="137"/>
      <c r="CP39" s="137"/>
      <c r="CQ39" s="137"/>
      <c r="CR39" s="137"/>
      <c r="CS39" s="137"/>
      <c r="CT39" s="137"/>
      <c r="CU39" s="137"/>
      <c r="CV39" s="137"/>
      <c r="CW39" s="137"/>
      <c r="CX39" s="138"/>
    </row>
    <row r="40" spans="1:102" s="5" customFormat="1" ht="15.75" customHeight="1">
      <c r="A40" s="31"/>
      <c r="B40" s="131" t="s">
        <v>143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2"/>
      <c r="AV40" s="136">
        <f>(10+12+9)/3</f>
        <v>10.333333333333334</v>
      </c>
      <c r="AW40" s="137"/>
      <c r="AX40" s="137"/>
      <c r="AY40" s="137"/>
      <c r="AZ40" s="137"/>
      <c r="BA40" s="137"/>
      <c r="BB40" s="137"/>
      <c r="BC40" s="137"/>
      <c r="BD40" s="137"/>
      <c r="BE40" s="137"/>
      <c r="BF40" s="138"/>
      <c r="BG40" s="136">
        <f>AV40*(1+0.015)</f>
        <v>10.488333333333333</v>
      </c>
      <c r="BH40" s="137"/>
      <c r="BI40" s="137"/>
      <c r="BJ40" s="137"/>
      <c r="BK40" s="137"/>
      <c r="BL40" s="137"/>
      <c r="BM40" s="137"/>
      <c r="BN40" s="137"/>
      <c r="BO40" s="137"/>
      <c r="BP40" s="137"/>
      <c r="BQ40" s="138"/>
      <c r="BR40" s="136">
        <f>BG40*(1+0.015)</f>
        <v>10.645658333333332</v>
      </c>
      <c r="BS40" s="137"/>
      <c r="BT40" s="137"/>
      <c r="BU40" s="137"/>
      <c r="BV40" s="137"/>
      <c r="BW40" s="137"/>
      <c r="BX40" s="137"/>
      <c r="BY40" s="137"/>
      <c r="BZ40" s="137"/>
      <c r="CA40" s="137"/>
      <c r="CB40" s="138"/>
      <c r="CC40" s="136">
        <f>BR40*(1+0.015)</f>
        <v>10.80534320833333</v>
      </c>
      <c r="CD40" s="137"/>
      <c r="CE40" s="137"/>
      <c r="CF40" s="137"/>
      <c r="CG40" s="137"/>
      <c r="CH40" s="137"/>
      <c r="CI40" s="137"/>
      <c r="CJ40" s="137"/>
      <c r="CK40" s="137"/>
      <c r="CL40" s="137"/>
      <c r="CM40" s="138"/>
      <c r="CN40" s="136">
        <f>CC40*(1+0.015)</f>
        <v>10.967423356458328</v>
      </c>
      <c r="CO40" s="137"/>
      <c r="CP40" s="137"/>
      <c r="CQ40" s="137"/>
      <c r="CR40" s="137"/>
      <c r="CS40" s="137"/>
      <c r="CT40" s="137"/>
      <c r="CU40" s="137"/>
      <c r="CV40" s="137"/>
      <c r="CW40" s="137"/>
      <c r="CX40" s="138"/>
    </row>
    <row r="41" spans="1:102" s="5" customFormat="1" ht="15.75" customHeight="1">
      <c r="A41" s="31"/>
      <c r="B41" s="131" t="s">
        <v>136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2"/>
      <c r="AV41" s="133">
        <v>5</v>
      </c>
      <c r="AW41" s="134"/>
      <c r="AX41" s="134"/>
      <c r="AY41" s="134"/>
      <c r="AZ41" s="134"/>
      <c r="BA41" s="134"/>
      <c r="BB41" s="134"/>
      <c r="BC41" s="134"/>
      <c r="BD41" s="134"/>
      <c r="BE41" s="134"/>
      <c r="BF41" s="135"/>
      <c r="BG41" s="136">
        <f>AV41*(1+0.015)</f>
        <v>5.074999999999999</v>
      </c>
      <c r="BH41" s="137"/>
      <c r="BI41" s="137"/>
      <c r="BJ41" s="137"/>
      <c r="BK41" s="137"/>
      <c r="BL41" s="137"/>
      <c r="BM41" s="137"/>
      <c r="BN41" s="137"/>
      <c r="BO41" s="137"/>
      <c r="BP41" s="137"/>
      <c r="BQ41" s="138"/>
      <c r="BR41" s="136">
        <f>BG41*(1+0.015)</f>
        <v>5.151124999999999</v>
      </c>
      <c r="BS41" s="137"/>
      <c r="BT41" s="137"/>
      <c r="BU41" s="137"/>
      <c r="BV41" s="137"/>
      <c r="BW41" s="137"/>
      <c r="BX41" s="137"/>
      <c r="BY41" s="137"/>
      <c r="BZ41" s="137"/>
      <c r="CA41" s="137"/>
      <c r="CB41" s="138"/>
      <c r="CC41" s="136">
        <f>BR41*(1+0.015)</f>
        <v>5.228391874999998</v>
      </c>
      <c r="CD41" s="137"/>
      <c r="CE41" s="137"/>
      <c r="CF41" s="137"/>
      <c r="CG41" s="137"/>
      <c r="CH41" s="137"/>
      <c r="CI41" s="137"/>
      <c r="CJ41" s="137"/>
      <c r="CK41" s="137"/>
      <c r="CL41" s="137"/>
      <c r="CM41" s="138"/>
      <c r="CN41" s="136">
        <f>CC41*(1+0.015)</f>
        <v>5.306817753124998</v>
      </c>
      <c r="CO41" s="137"/>
      <c r="CP41" s="137"/>
      <c r="CQ41" s="137"/>
      <c r="CR41" s="137"/>
      <c r="CS41" s="137"/>
      <c r="CT41" s="137"/>
      <c r="CU41" s="137"/>
      <c r="CV41" s="137"/>
      <c r="CW41" s="137"/>
      <c r="CX41" s="138"/>
    </row>
    <row r="42" spans="1:102" s="5" customFormat="1" ht="15.75" customHeight="1">
      <c r="A42" s="31"/>
      <c r="B42" s="131" t="s">
        <v>144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2"/>
      <c r="AV42" s="133">
        <v>0</v>
      </c>
      <c r="AW42" s="134"/>
      <c r="AX42" s="134"/>
      <c r="AY42" s="134"/>
      <c r="AZ42" s="134"/>
      <c r="BA42" s="134"/>
      <c r="BB42" s="134"/>
      <c r="BC42" s="134"/>
      <c r="BD42" s="134"/>
      <c r="BE42" s="134"/>
      <c r="BF42" s="135"/>
      <c r="BG42" s="133">
        <v>0</v>
      </c>
      <c r="BH42" s="134"/>
      <c r="BI42" s="134"/>
      <c r="BJ42" s="134"/>
      <c r="BK42" s="134"/>
      <c r="BL42" s="134"/>
      <c r="BM42" s="134"/>
      <c r="BN42" s="134"/>
      <c r="BO42" s="134"/>
      <c r="BP42" s="134"/>
      <c r="BQ42" s="135"/>
      <c r="BR42" s="133">
        <v>0</v>
      </c>
      <c r="BS42" s="134"/>
      <c r="BT42" s="134"/>
      <c r="BU42" s="134"/>
      <c r="BV42" s="134"/>
      <c r="BW42" s="134"/>
      <c r="BX42" s="134"/>
      <c r="BY42" s="134"/>
      <c r="BZ42" s="134"/>
      <c r="CA42" s="134"/>
      <c r="CB42" s="135"/>
      <c r="CC42" s="133">
        <v>0</v>
      </c>
      <c r="CD42" s="134"/>
      <c r="CE42" s="134"/>
      <c r="CF42" s="134"/>
      <c r="CG42" s="134"/>
      <c r="CH42" s="134"/>
      <c r="CI42" s="134"/>
      <c r="CJ42" s="134"/>
      <c r="CK42" s="134"/>
      <c r="CL42" s="134"/>
      <c r="CM42" s="135"/>
      <c r="CN42" s="133">
        <v>0</v>
      </c>
      <c r="CO42" s="134"/>
      <c r="CP42" s="134"/>
      <c r="CQ42" s="134"/>
      <c r="CR42" s="134"/>
      <c r="CS42" s="134"/>
      <c r="CT42" s="134"/>
      <c r="CU42" s="134"/>
      <c r="CV42" s="134"/>
      <c r="CW42" s="134"/>
      <c r="CX42" s="135"/>
    </row>
    <row r="43" spans="1:102" s="5" customFormat="1" ht="15.75" customHeight="1">
      <c r="A43" s="31"/>
      <c r="B43" s="131" t="s">
        <v>145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2"/>
      <c r="AV43" s="133">
        <v>0</v>
      </c>
      <c r="AW43" s="134"/>
      <c r="AX43" s="134"/>
      <c r="AY43" s="134"/>
      <c r="AZ43" s="134"/>
      <c r="BA43" s="134"/>
      <c r="BB43" s="134"/>
      <c r="BC43" s="134"/>
      <c r="BD43" s="134"/>
      <c r="BE43" s="134"/>
      <c r="BF43" s="135"/>
      <c r="BG43" s="133">
        <v>0</v>
      </c>
      <c r="BH43" s="134"/>
      <c r="BI43" s="134"/>
      <c r="BJ43" s="134"/>
      <c r="BK43" s="134"/>
      <c r="BL43" s="134"/>
      <c r="BM43" s="134"/>
      <c r="BN43" s="134"/>
      <c r="BO43" s="134"/>
      <c r="BP43" s="134"/>
      <c r="BQ43" s="135"/>
      <c r="BR43" s="133">
        <v>0</v>
      </c>
      <c r="BS43" s="134"/>
      <c r="BT43" s="134"/>
      <c r="BU43" s="134"/>
      <c r="BV43" s="134"/>
      <c r="BW43" s="134"/>
      <c r="BX43" s="134"/>
      <c r="BY43" s="134"/>
      <c r="BZ43" s="134"/>
      <c r="CA43" s="134"/>
      <c r="CB43" s="135"/>
      <c r="CC43" s="133">
        <v>0</v>
      </c>
      <c r="CD43" s="134"/>
      <c r="CE43" s="134"/>
      <c r="CF43" s="134"/>
      <c r="CG43" s="134"/>
      <c r="CH43" s="134"/>
      <c r="CI43" s="134"/>
      <c r="CJ43" s="134"/>
      <c r="CK43" s="134"/>
      <c r="CL43" s="134"/>
      <c r="CM43" s="135"/>
      <c r="CN43" s="133">
        <v>0</v>
      </c>
      <c r="CO43" s="134"/>
      <c r="CP43" s="134"/>
      <c r="CQ43" s="134"/>
      <c r="CR43" s="134"/>
      <c r="CS43" s="134"/>
      <c r="CT43" s="134"/>
      <c r="CU43" s="134"/>
      <c r="CV43" s="134"/>
      <c r="CW43" s="134"/>
      <c r="CX43" s="135"/>
    </row>
    <row r="44" spans="1:102" s="5" customFormat="1" ht="15.75" customHeight="1">
      <c r="A44" s="31"/>
      <c r="B44" s="131" t="s">
        <v>146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2"/>
      <c r="AV44" s="133">
        <v>0</v>
      </c>
      <c r="AW44" s="134"/>
      <c r="AX44" s="134"/>
      <c r="AY44" s="134"/>
      <c r="AZ44" s="134"/>
      <c r="BA44" s="134"/>
      <c r="BB44" s="134"/>
      <c r="BC44" s="134"/>
      <c r="BD44" s="134"/>
      <c r="BE44" s="134"/>
      <c r="BF44" s="135"/>
      <c r="BG44" s="133">
        <v>0</v>
      </c>
      <c r="BH44" s="134"/>
      <c r="BI44" s="134"/>
      <c r="BJ44" s="134"/>
      <c r="BK44" s="134"/>
      <c r="BL44" s="134"/>
      <c r="BM44" s="134"/>
      <c r="BN44" s="134"/>
      <c r="BO44" s="134"/>
      <c r="BP44" s="134"/>
      <c r="BQ44" s="135"/>
      <c r="BR44" s="133">
        <v>0</v>
      </c>
      <c r="BS44" s="134"/>
      <c r="BT44" s="134"/>
      <c r="BU44" s="134"/>
      <c r="BV44" s="134"/>
      <c r="BW44" s="134"/>
      <c r="BX44" s="134"/>
      <c r="BY44" s="134"/>
      <c r="BZ44" s="134"/>
      <c r="CA44" s="134"/>
      <c r="CB44" s="135"/>
      <c r="CC44" s="133">
        <v>0</v>
      </c>
      <c r="CD44" s="134"/>
      <c r="CE44" s="134"/>
      <c r="CF44" s="134"/>
      <c r="CG44" s="134"/>
      <c r="CH44" s="134"/>
      <c r="CI44" s="134"/>
      <c r="CJ44" s="134"/>
      <c r="CK44" s="134"/>
      <c r="CL44" s="134"/>
      <c r="CM44" s="135"/>
      <c r="CN44" s="133">
        <v>0</v>
      </c>
      <c r="CO44" s="134"/>
      <c r="CP44" s="134"/>
      <c r="CQ44" s="134"/>
      <c r="CR44" s="134"/>
      <c r="CS44" s="134"/>
      <c r="CT44" s="134"/>
      <c r="CU44" s="134"/>
      <c r="CV44" s="134"/>
      <c r="CW44" s="134"/>
      <c r="CX44" s="135"/>
    </row>
    <row r="45" spans="1:102" s="5" customFormat="1" ht="15.75" customHeight="1">
      <c r="A45" s="31"/>
      <c r="B45" s="131" t="s">
        <v>137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2"/>
      <c r="AV45" s="133">
        <v>0</v>
      </c>
      <c r="AW45" s="134"/>
      <c r="AX45" s="134"/>
      <c r="AY45" s="134"/>
      <c r="AZ45" s="134"/>
      <c r="BA45" s="134"/>
      <c r="BB45" s="134"/>
      <c r="BC45" s="134"/>
      <c r="BD45" s="134"/>
      <c r="BE45" s="134"/>
      <c r="BF45" s="135"/>
      <c r="BG45" s="133">
        <v>0</v>
      </c>
      <c r="BH45" s="134"/>
      <c r="BI45" s="134"/>
      <c r="BJ45" s="134"/>
      <c r="BK45" s="134"/>
      <c r="BL45" s="134"/>
      <c r="BM45" s="134"/>
      <c r="BN45" s="134"/>
      <c r="BO45" s="134"/>
      <c r="BP45" s="134"/>
      <c r="BQ45" s="135"/>
      <c r="BR45" s="133">
        <v>0</v>
      </c>
      <c r="BS45" s="134"/>
      <c r="BT45" s="134"/>
      <c r="BU45" s="134"/>
      <c r="BV45" s="134"/>
      <c r="BW45" s="134"/>
      <c r="BX45" s="134"/>
      <c r="BY45" s="134"/>
      <c r="BZ45" s="134"/>
      <c r="CA45" s="134"/>
      <c r="CB45" s="135"/>
      <c r="CC45" s="133">
        <v>0</v>
      </c>
      <c r="CD45" s="134"/>
      <c r="CE45" s="134"/>
      <c r="CF45" s="134"/>
      <c r="CG45" s="134"/>
      <c r="CH45" s="134"/>
      <c r="CI45" s="134"/>
      <c r="CJ45" s="134"/>
      <c r="CK45" s="134"/>
      <c r="CL45" s="134"/>
      <c r="CM45" s="135"/>
      <c r="CN45" s="133">
        <v>0</v>
      </c>
      <c r="CO45" s="134"/>
      <c r="CP45" s="134"/>
      <c r="CQ45" s="134"/>
      <c r="CR45" s="134"/>
      <c r="CS45" s="134"/>
      <c r="CT45" s="134"/>
      <c r="CU45" s="134"/>
      <c r="CV45" s="134"/>
      <c r="CW45" s="134"/>
      <c r="CX45" s="135"/>
    </row>
    <row r="46" spans="1:102" s="5" customFormat="1" ht="15.75" customHeight="1">
      <c r="A46" s="31"/>
      <c r="B46" s="131" t="s">
        <v>132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2"/>
      <c r="AV46" s="136">
        <f>(0.5+0+0)/3</f>
        <v>0.16666666666666666</v>
      </c>
      <c r="AW46" s="137"/>
      <c r="AX46" s="137"/>
      <c r="AY46" s="137"/>
      <c r="AZ46" s="137"/>
      <c r="BA46" s="137"/>
      <c r="BB46" s="137"/>
      <c r="BC46" s="137"/>
      <c r="BD46" s="137"/>
      <c r="BE46" s="137"/>
      <c r="BF46" s="138"/>
      <c r="BG46" s="136">
        <f>AV46*(1-0.015)</f>
        <v>0.16416666666666666</v>
      </c>
      <c r="BH46" s="137"/>
      <c r="BI46" s="137"/>
      <c r="BJ46" s="137"/>
      <c r="BK46" s="137"/>
      <c r="BL46" s="137"/>
      <c r="BM46" s="137"/>
      <c r="BN46" s="137"/>
      <c r="BO46" s="137"/>
      <c r="BP46" s="137"/>
      <c r="BQ46" s="138"/>
      <c r="BR46" s="136">
        <f>BG46*(1-0.015)</f>
        <v>0.16170416666666665</v>
      </c>
      <c r="BS46" s="137"/>
      <c r="BT46" s="137"/>
      <c r="BU46" s="137"/>
      <c r="BV46" s="137"/>
      <c r="BW46" s="137"/>
      <c r="BX46" s="137"/>
      <c r="BY46" s="137"/>
      <c r="BZ46" s="137"/>
      <c r="CA46" s="137"/>
      <c r="CB46" s="138"/>
      <c r="CC46" s="136">
        <f>BR46*(1-0.015)</f>
        <v>0.15927860416666664</v>
      </c>
      <c r="CD46" s="137"/>
      <c r="CE46" s="137"/>
      <c r="CF46" s="137"/>
      <c r="CG46" s="137"/>
      <c r="CH46" s="137"/>
      <c r="CI46" s="137"/>
      <c r="CJ46" s="137"/>
      <c r="CK46" s="137"/>
      <c r="CL46" s="137"/>
      <c r="CM46" s="138"/>
      <c r="CN46" s="136">
        <f>CC46*(1-0.015)</f>
        <v>0.15688942510416665</v>
      </c>
      <c r="CO46" s="137"/>
      <c r="CP46" s="137"/>
      <c r="CQ46" s="137"/>
      <c r="CR46" s="137"/>
      <c r="CS46" s="137"/>
      <c r="CT46" s="137"/>
      <c r="CU46" s="137"/>
      <c r="CV46" s="137"/>
      <c r="CW46" s="137"/>
      <c r="CX46" s="138"/>
    </row>
    <row r="47" spans="1:102" s="5" customFormat="1" ht="15.75" customHeight="1">
      <c r="A47" s="31"/>
      <c r="B47" s="131" t="s">
        <v>147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2"/>
      <c r="AV47" s="133">
        <v>0</v>
      </c>
      <c r="AW47" s="134"/>
      <c r="AX47" s="134"/>
      <c r="AY47" s="134"/>
      <c r="AZ47" s="134"/>
      <c r="BA47" s="134"/>
      <c r="BB47" s="134"/>
      <c r="BC47" s="134"/>
      <c r="BD47" s="134"/>
      <c r="BE47" s="134"/>
      <c r="BF47" s="135"/>
      <c r="BG47" s="133">
        <v>0</v>
      </c>
      <c r="BH47" s="134"/>
      <c r="BI47" s="134"/>
      <c r="BJ47" s="134"/>
      <c r="BK47" s="134"/>
      <c r="BL47" s="134"/>
      <c r="BM47" s="134"/>
      <c r="BN47" s="134"/>
      <c r="BO47" s="134"/>
      <c r="BP47" s="134"/>
      <c r="BQ47" s="135"/>
      <c r="BR47" s="133">
        <v>0</v>
      </c>
      <c r="BS47" s="134"/>
      <c r="BT47" s="134"/>
      <c r="BU47" s="134"/>
      <c r="BV47" s="134"/>
      <c r="BW47" s="134"/>
      <c r="BX47" s="134"/>
      <c r="BY47" s="134"/>
      <c r="BZ47" s="134"/>
      <c r="CA47" s="134"/>
      <c r="CB47" s="135"/>
      <c r="CC47" s="133">
        <v>0</v>
      </c>
      <c r="CD47" s="134"/>
      <c r="CE47" s="134"/>
      <c r="CF47" s="134"/>
      <c r="CG47" s="134"/>
      <c r="CH47" s="134"/>
      <c r="CI47" s="134"/>
      <c r="CJ47" s="134"/>
      <c r="CK47" s="134"/>
      <c r="CL47" s="134"/>
      <c r="CM47" s="135"/>
      <c r="CN47" s="133">
        <v>0</v>
      </c>
      <c r="CO47" s="134"/>
      <c r="CP47" s="134"/>
      <c r="CQ47" s="134"/>
      <c r="CR47" s="134"/>
      <c r="CS47" s="134"/>
      <c r="CT47" s="134"/>
      <c r="CU47" s="134"/>
      <c r="CV47" s="134"/>
      <c r="CW47" s="134"/>
      <c r="CX47" s="135"/>
    </row>
    <row r="48" spans="1:102" s="5" customFormat="1" ht="60" customHeight="1">
      <c r="A48" s="31"/>
      <c r="B48" s="139" t="s">
        <v>191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32"/>
      <c r="AV48" s="133">
        <f>0.1*AV10+0.7*AV24+0.2*AV33</f>
        <v>0.8975</v>
      </c>
      <c r="AW48" s="134"/>
      <c r="AX48" s="134"/>
      <c r="AY48" s="134"/>
      <c r="AZ48" s="134"/>
      <c r="BA48" s="134"/>
      <c r="BB48" s="134"/>
      <c r="BC48" s="134"/>
      <c r="BD48" s="134"/>
      <c r="BE48" s="134"/>
      <c r="BF48" s="135"/>
      <c r="BG48" s="133">
        <f>0.1*BG10+0.7*BG24+0.2*BG33</f>
        <v>0.8975</v>
      </c>
      <c r="BH48" s="134"/>
      <c r="BI48" s="134"/>
      <c r="BJ48" s="134"/>
      <c r="BK48" s="134"/>
      <c r="BL48" s="134"/>
      <c r="BM48" s="134"/>
      <c r="BN48" s="134"/>
      <c r="BO48" s="134"/>
      <c r="BP48" s="134"/>
      <c r="BQ48" s="135"/>
      <c r="BR48" s="133">
        <f>0.1*BR10+0.7*BR24+0.2*BR33</f>
        <v>0.8975</v>
      </c>
      <c r="BS48" s="134"/>
      <c r="BT48" s="134"/>
      <c r="BU48" s="134"/>
      <c r="BV48" s="134"/>
      <c r="BW48" s="134"/>
      <c r="BX48" s="134"/>
      <c r="BY48" s="134"/>
      <c r="BZ48" s="134"/>
      <c r="CA48" s="134"/>
      <c r="CB48" s="135"/>
      <c r="CC48" s="133">
        <f>0.1*CC10+0.7*CC24+0.2*CC33</f>
        <v>0.8975</v>
      </c>
      <c r="CD48" s="134"/>
      <c r="CE48" s="134"/>
      <c r="CF48" s="134"/>
      <c r="CG48" s="134"/>
      <c r="CH48" s="134"/>
      <c r="CI48" s="134"/>
      <c r="CJ48" s="134"/>
      <c r="CK48" s="134"/>
      <c r="CL48" s="134"/>
      <c r="CM48" s="135"/>
      <c r="CN48" s="133">
        <f>0.1*CN10+0.7*CN24+0.2*CN33</f>
        <v>0.8975</v>
      </c>
      <c r="CO48" s="134"/>
      <c r="CP48" s="134"/>
      <c r="CQ48" s="134"/>
      <c r="CR48" s="134"/>
      <c r="CS48" s="134"/>
      <c r="CT48" s="134"/>
      <c r="CU48" s="134"/>
      <c r="CV48" s="134"/>
      <c r="CW48" s="134"/>
      <c r="CX48" s="135"/>
    </row>
    <row r="49" spans="1:102" s="5" customFormat="1" ht="1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</row>
    <row r="50" spans="1:102" s="1" customFormat="1" ht="15.75">
      <c r="A50" s="58" t="s">
        <v>35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 t="s">
        <v>177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</row>
    <row r="51" spans="1:102" s="3" customFormat="1" ht="13.5" customHeight="1">
      <c r="A51" s="57" t="s">
        <v>17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 t="s">
        <v>18</v>
      </c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 t="s">
        <v>19</v>
      </c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</row>
    <row r="52" spans="1:27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5" ht="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102" s="7" customFormat="1" ht="27.75" customHeight="1">
      <c r="A54" s="140" t="s">
        <v>148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</row>
    <row r="55" spans="1:102" s="7" customFormat="1" ht="26.25" customHeight="1">
      <c r="A55" s="140" t="s">
        <v>192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</row>
    <row r="56" ht="3" customHeight="1"/>
  </sheetData>
  <sheetProtection/>
  <mergeCells count="253">
    <mergeCell ref="A54:CX54"/>
    <mergeCell ref="A55:CX55"/>
    <mergeCell ref="A50:AK50"/>
    <mergeCell ref="AL50:BV50"/>
    <mergeCell ref="BW50:CX50"/>
    <mergeCell ref="A51:AK51"/>
    <mergeCell ref="AL51:BV51"/>
    <mergeCell ref="BW51:CX51"/>
    <mergeCell ref="B48:AT48"/>
    <mergeCell ref="AV48:BF48"/>
    <mergeCell ref="BG48:BQ48"/>
    <mergeCell ref="BR48:CB48"/>
    <mergeCell ref="CC48:CM48"/>
    <mergeCell ref="CN48:CX48"/>
    <mergeCell ref="B47:AU47"/>
    <mergeCell ref="AV47:BF47"/>
    <mergeCell ref="BG47:BQ47"/>
    <mergeCell ref="BR47:CB47"/>
    <mergeCell ref="CC47:CM47"/>
    <mergeCell ref="CN47:CX47"/>
    <mergeCell ref="B46:AU46"/>
    <mergeCell ref="AV46:BF46"/>
    <mergeCell ref="BG46:BQ46"/>
    <mergeCell ref="BR46:CB46"/>
    <mergeCell ref="CC46:CM46"/>
    <mergeCell ref="CN46:CX46"/>
    <mergeCell ref="B45:AU45"/>
    <mergeCell ref="AV45:BF45"/>
    <mergeCell ref="BG45:BQ45"/>
    <mergeCell ref="BR45:CB45"/>
    <mergeCell ref="CC45:CM45"/>
    <mergeCell ref="CN45:CX45"/>
    <mergeCell ref="B44:AU44"/>
    <mergeCell ref="AV44:BF44"/>
    <mergeCell ref="BG44:BQ44"/>
    <mergeCell ref="BR44:CB44"/>
    <mergeCell ref="CC44:CM44"/>
    <mergeCell ref="CN44:CX44"/>
    <mergeCell ref="B43:AU43"/>
    <mergeCell ref="AV43:BF43"/>
    <mergeCell ref="BG43:BQ43"/>
    <mergeCell ref="BR43:CB43"/>
    <mergeCell ref="CC43:CM43"/>
    <mergeCell ref="CN43:CX43"/>
    <mergeCell ref="B42:AU42"/>
    <mergeCell ref="AV42:BF42"/>
    <mergeCell ref="BG42:BQ42"/>
    <mergeCell ref="BR42:CB42"/>
    <mergeCell ref="CC42:CM42"/>
    <mergeCell ref="CN42:CX42"/>
    <mergeCell ref="B41:AU41"/>
    <mergeCell ref="AV41:BF41"/>
    <mergeCell ref="BG41:BQ41"/>
    <mergeCell ref="BR41:CB41"/>
    <mergeCell ref="CC41:CM41"/>
    <mergeCell ref="CN41:CX41"/>
    <mergeCell ref="B40:AU40"/>
    <mergeCell ref="AV40:BF40"/>
    <mergeCell ref="BG40:BQ40"/>
    <mergeCell ref="BR40:CB40"/>
    <mergeCell ref="CC40:CM40"/>
    <mergeCell ref="CN40:CX40"/>
    <mergeCell ref="B39:AU39"/>
    <mergeCell ref="AV39:BF39"/>
    <mergeCell ref="BG39:BQ39"/>
    <mergeCell ref="BR39:CB39"/>
    <mergeCell ref="CC39:CM39"/>
    <mergeCell ref="CN39:CX39"/>
    <mergeCell ref="B38:AU38"/>
    <mergeCell ref="AV38:BF38"/>
    <mergeCell ref="BG38:BQ38"/>
    <mergeCell ref="BR38:CB38"/>
    <mergeCell ref="CC38:CM38"/>
    <mergeCell ref="CN38:CX38"/>
    <mergeCell ref="B37:AU37"/>
    <mergeCell ref="AV37:BF37"/>
    <mergeCell ref="BG37:BQ37"/>
    <mergeCell ref="BR37:CB37"/>
    <mergeCell ref="CC37:CM37"/>
    <mergeCell ref="CN37:CX37"/>
    <mergeCell ref="B36:AU36"/>
    <mergeCell ref="AV36:BF36"/>
    <mergeCell ref="BG36:BQ36"/>
    <mergeCell ref="BR36:CB36"/>
    <mergeCell ref="CC36:CM36"/>
    <mergeCell ref="CN36:CX36"/>
    <mergeCell ref="B35:AU35"/>
    <mergeCell ref="AV35:BF35"/>
    <mergeCell ref="BG35:BQ35"/>
    <mergeCell ref="BR35:CB35"/>
    <mergeCell ref="CC35:CM35"/>
    <mergeCell ref="CN35:CX35"/>
    <mergeCell ref="B34:AU34"/>
    <mergeCell ref="AV34:BF34"/>
    <mergeCell ref="BG34:BQ34"/>
    <mergeCell ref="BR34:CB34"/>
    <mergeCell ref="CC34:CM34"/>
    <mergeCell ref="CN34:CX34"/>
    <mergeCell ref="B33:AU33"/>
    <mergeCell ref="AV33:BF33"/>
    <mergeCell ref="BG33:BQ33"/>
    <mergeCell ref="BR33:CB33"/>
    <mergeCell ref="CC33:CM33"/>
    <mergeCell ref="CN33:CX33"/>
    <mergeCell ref="B32:AU32"/>
    <mergeCell ref="AV32:BF32"/>
    <mergeCell ref="BG32:BQ32"/>
    <mergeCell ref="BR32:CB32"/>
    <mergeCell ref="CC32:CM32"/>
    <mergeCell ref="CN32:CX32"/>
    <mergeCell ref="B31:AU31"/>
    <mergeCell ref="AV31:BF31"/>
    <mergeCell ref="BG31:BQ31"/>
    <mergeCell ref="BR31:CB31"/>
    <mergeCell ref="CC31:CM31"/>
    <mergeCell ref="CN31:CX31"/>
    <mergeCell ref="B30:AU30"/>
    <mergeCell ref="AV30:BF30"/>
    <mergeCell ref="BG30:BQ30"/>
    <mergeCell ref="BR30:CB30"/>
    <mergeCell ref="CC30:CM30"/>
    <mergeCell ref="CN30:CX30"/>
    <mergeCell ref="B29:AU29"/>
    <mergeCell ref="AV29:BF29"/>
    <mergeCell ref="BG29:BQ29"/>
    <mergeCell ref="BR29:CB29"/>
    <mergeCell ref="CC29:CM29"/>
    <mergeCell ref="CN29:CX29"/>
    <mergeCell ref="B28:AU28"/>
    <mergeCell ref="AV28:BF28"/>
    <mergeCell ref="BG28:BQ28"/>
    <mergeCell ref="BR28:CB28"/>
    <mergeCell ref="CC28:CM28"/>
    <mergeCell ref="CN28:CX28"/>
    <mergeCell ref="B27:AU27"/>
    <mergeCell ref="AV27:BF27"/>
    <mergeCell ref="BG27:BQ27"/>
    <mergeCell ref="BR27:CB27"/>
    <mergeCell ref="CC27:CM27"/>
    <mergeCell ref="CN27:CX27"/>
    <mergeCell ref="B26:AU26"/>
    <mergeCell ref="AV26:BF26"/>
    <mergeCell ref="BG26:BQ26"/>
    <mergeCell ref="BR26:CB26"/>
    <mergeCell ref="CC26:CM26"/>
    <mergeCell ref="CN26:CX26"/>
    <mergeCell ref="B25:AU25"/>
    <mergeCell ref="AV25:BF25"/>
    <mergeCell ref="BG25:BQ25"/>
    <mergeCell ref="BR25:CB25"/>
    <mergeCell ref="CC25:CM25"/>
    <mergeCell ref="CN25:CX25"/>
    <mergeCell ref="B24:AU24"/>
    <mergeCell ref="AV24:BF24"/>
    <mergeCell ref="BG24:BQ24"/>
    <mergeCell ref="BR24:CB24"/>
    <mergeCell ref="CC24:CM24"/>
    <mergeCell ref="CN24:CX24"/>
    <mergeCell ref="B23:AU23"/>
    <mergeCell ref="AV23:BF23"/>
    <mergeCell ref="BG23:BQ23"/>
    <mergeCell ref="BR23:CB23"/>
    <mergeCell ref="CC23:CM23"/>
    <mergeCell ref="CN23:CX23"/>
    <mergeCell ref="B22:AU22"/>
    <mergeCell ref="AV22:BF22"/>
    <mergeCell ref="BG22:BQ22"/>
    <mergeCell ref="BR22:CB22"/>
    <mergeCell ref="CC22:CM22"/>
    <mergeCell ref="CN22:CX22"/>
    <mergeCell ref="B21:AU21"/>
    <mergeCell ref="AV21:BF21"/>
    <mergeCell ref="BG21:BQ21"/>
    <mergeCell ref="BR21:CB21"/>
    <mergeCell ref="CC21:CM21"/>
    <mergeCell ref="CN21:CX21"/>
    <mergeCell ref="B20:AU20"/>
    <mergeCell ref="AV20:BF20"/>
    <mergeCell ref="BG20:BQ20"/>
    <mergeCell ref="BR20:CB20"/>
    <mergeCell ref="CC20:CM20"/>
    <mergeCell ref="CN20:CX20"/>
    <mergeCell ref="B19:AU19"/>
    <mergeCell ref="AV19:BF19"/>
    <mergeCell ref="BG19:BQ19"/>
    <mergeCell ref="BR19:CB19"/>
    <mergeCell ref="CC19:CM19"/>
    <mergeCell ref="CN19:CX19"/>
    <mergeCell ref="B18:AU18"/>
    <mergeCell ref="AV18:BF18"/>
    <mergeCell ref="BG18:BQ18"/>
    <mergeCell ref="BR18:CB18"/>
    <mergeCell ref="CC18:CM18"/>
    <mergeCell ref="CN18:CX18"/>
    <mergeCell ref="B17:AU17"/>
    <mergeCell ref="AV17:BF17"/>
    <mergeCell ref="BG17:BQ17"/>
    <mergeCell ref="BR17:CB17"/>
    <mergeCell ref="CC17:CM17"/>
    <mergeCell ref="CN17:CX17"/>
    <mergeCell ref="B16:AU16"/>
    <mergeCell ref="AV16:BF16"/>
    <mergeCell ref="BG16:BQ16"/>
    <mergeCell ref="BR16:CB16"/>
    <mergeCell ref="CC16:CM16"/>
    <mergeCell ref="CN16:CX16"/>
    <mergeCell ref="B15:AU15"/>
    <mergeCell ref="AV15:BF15"/>
    <mergeCell ref="BG15:BQ15"/>
    <mergeCell ref="BR15:CB15"/>
    <mergeCell ref="CC15:CM15"/>
    <mergeCell ref="CN15:CX15"/>
    <mergeCell ref="B14:AU14"/>
    <mergeCell ref="AV14:BF14"/>
    <mergeCell ref="BG14:BQ14"/>
    <mergeCell ref="BR14:CB14"/>
    <mergeCell ref="CC14:CM14"/>
    <mergeCell ref="CN14:CX14"/>
    <mergeCell ref="B13:AU13"/>
    <mergeCell ref="AV13:BF13"/>
    <mergeCell ref="BG13:BQ13"/>
    <mergeCell ref="BR13:CB13"/>
    <mergeCell ref="CC13:CM13"/>
    <mergeCell ref="CN13:CX13"/>
    <mergeCell ref="B12:AU12"/>
    <mergeCell ref="AV12:BF12"/>
    <mergeCell ref="BG12:BQ12"/>
    <mergeCell ref="BR12:CB12"/>
    <mergeCell ref="CC12:CM12"/>
    <mergeCell ref="CN12:CX12"/>
    <mergeCell ref="B11:AU11"/>
    <mergeCell ref="AV11:BF11"/>
    <mergeCell ref="BG11:BQ11"/>
    <mergeCell ref="BR11:CB11"/>
    <mergeCell ref="CC11:CM11"/>
    <mergeCell ref="CN11:CX11"/>
    <mergeCell ref="CN9:CX9"/>
    <mergeCell ref="B10:AU10"/>
    <mergeCell ref="AV10:BF10"/>
    <mergeCell ref="BG10:BQ10"/>
    <mergeCell ref="BR10:CB10"/>
    <mergeCell ref="CC10:CM10"/>
    <mergeCell ref="CN10:CX10"/>
    <mergeCell ref="A3:CX3"/>
    <mergeCell ref="I5:CP5"/>
    <mergeCell ref="I6:CP6"/>
    <mergeCell ref="A8:AU8"/>
    <mergeCell ref="AV8:CX8"/>
    <mergeCell ref="A9:AU9"/>
    <mergeCell ref="AV9:BF9"/>
    <mergeCell ref="BG9:BQ9"/>
    <mergeCell ref="BR9:CB9"/>
    <mergeCell ref="CC9:CM9"/>
  </mergeCells>
  <printOptions/>
  <pageMargins left="0.984251968503937" right="0.5118110236220472" top="0.5905511811023623" bottom="0.23" header="0.1968503937007874" footer="0.1968503937007874"/>
  <pageSetup fitToHeight="1" fitToWidth="1"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V14"/>
  <sheetViews>
    <sheetView tabSelected="1" view="pageBreakPreview" zoomScale="85" zoomScaleSheetLayoutView="85" zoomScalePageLayoutView="0" workbookViewId="0" topLeftCell="A1">
      <selection activeCell="BS13" sqref="BS13:CV13"/>
    </sheetView>
  </sheetViews>
  <sheetFormatPr defaultColWidth="9.00390625" defaultRowHeight="12.75"/>
  <cols>
    <col min="1" max="100" width="0.875" style="0" customWidth="1"/>
    <col min="101" max="101" width="9.25390625" style="0" customWidth="1"/>
  </cols>
  <sheetData>
    <row r="1" spans="1:10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2"/>
    </row>
    <row r="2" spans="1:10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46.5" customHeight="1">
      <c r="A3" s="63" t="s">
        <v>149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0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4.25" customHeight="1">
      <c r="A5" s="82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4"/>
      <c r="AO5" s="82" t="s">
        <v>150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4"/>
      <c r="BS5" s="82" t="s">
        <v>46</v>
      </c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4"/>
    </row>
    <row r="6" spans="1:100" ht="67.5" customHeight="1">
      <c r="A6" s="33"/>
      <c r="B6" s="92" t="s">
        <v>155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24"/>
      <c r="AO6" s="142" t="s">
        <v>0</v>
      </c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4"/>
      <c r="BS6" s="145">
        <f>'1.2'!BG12:CV12</f>
        <v>0</v>
      </c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7"/>
    </row>
    <row r="7" spans="1:100" ht="77.25" customHeight="1">
      <c r="A7" s="31"/>
      <c r="B7" s="92" t="s">
        <v>156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24"/>
      <c r="AO7" s="142" t="s">
        <v>151</v>
      </c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4"/>
      <c r="BS7" s="145" t="s">
        <v>53</v>
      </c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7"/>
    </row>
    <row r="8" spans="1:100" ht="60.75" customHeight="1">
      <c r="A8" s="31"/>
      <c r="B8" s="92" t="s">
        <v>157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24"/>
      <c r="AO8" s="142" t="s">
        <v>152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4"/>
      <c r="BS8" s="148">
        <f>0.1*'6.1 (2)'!CH33+0.7*'6.2 (2)'!CK34+0.2*'6.3 (2)'!CH33</f>
        <v>0.8508333333333333</v>
      </c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50"/>
    </row>
    <row r="9" spans="1:100" ht="34.5" customHeight="1">
      <c r="A9" s="31"/>
      <c r="B9" s="92" t="s">
        <v>158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24"/>
      <c r="AO9" s="142" t="s">
        <v>153</v>
      </c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4"/>
      <c r="BS9" s="88">
        <v>0</v>
      </c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90"/>
    </row>
    <row r="10" spans="1:100" ht="33" customHeight="1">
      <c r="A10" s="31"/>
      <c r="B10" s="92" t="s">
        <v>159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24"/>
      <c r="AO10" s="142" t="s">
        <v>153</v>
      </c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4"/>
      <c r="BS10" s="88" t="s">
        <v>53</v>
      </c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90"/>
    </row>
    <row r="11" spans="1:100" ht="33.75" customHeight="1">
      <c r="A11" s="31"/>
      <c r="B11" s="92" t="s">
        <v>160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24"/>
      <c r="AO11" s="142" t="s">
        <v>153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4"/>
      <c r="BS11" s="88">
        <v>1.0102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90"/>
    </row>
    <row r="12" spans="1:100" ht="48" customHeight="1">
      <c r="A12" s="31"/>
      <c r="B12" s="151" t="s">
        <v>161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24"/>
      <c r="AO12" s="152" t="s">
        <v>154</v>
      </c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4"/>
      <c r="BS12" s="88">
        <f>IF((BS9*(1-0.35)&gt;BS6),1,0)</f>
        <v>0</v>
      </c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90"/>
    </row>
    <row r="13" spans="1:100" ht="94.5" customHeight="1">
      <c r="A13" s="31"/>
      <c r="B13" s="151" t="s">
        <v>162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24"/>
      <c r="AO13" s="152" t="s">
        <v>154</v>
      </c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4"/>
      <c r="BS13" s="88" t="s">
        <v>53</v>
      </c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90"/>
    </row>
    <row r="14" spans="1:100" ht="64.5" customHeight="1">
      <c r="A14" s="31"/>
      <c r="B14" s="151" t="s">
        <v>163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24"/>
      <c r="AO14" s="152" t="s">
        <v>154</v>
      </c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4"/>
      <c r="BS14" s="88">
        <f>IF((BS11*(1-0.35)&gt;BS8),1,0)</f>
        <v>0</v>
      </c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90"/>
    </row>
  </sheetData>
  <sheetProtection/>
  <mergeCells count="31">
    <mergeCell ref="B13:AM13"/>
    <mergeCell ref="AO13:BR13"/>
    <mergeCell ref="BS13:CV13"/>
    <mergeCell ref="B14:AM14"/>
    <mergeCell ref="AO14:BR14"/>
    <mergeCell ref="BS14:CV14"/>
    <mergeCell ref="B11:AM11"/>
    <mergeCell ref="AO11:BR11"/>
    <mergeCell ref="BS11:CV11"/>
    <mergeCell ref="B12:AM12"/>
    <mergeCell ref="AO12:BR12"/>
    <mergeCell ref="BS12:CV12"/>
    <mergeCell ref="B9:AM9"/>
    <mergeCell ref="AO9:BR9"/>
    <mergeCell ref="BS9:CV9"/>
    <mergeCell ref="B10:AM10"/>
    <mergeCell ref="AO10:BR10"/>
    <mergeCell ref="BS10:CV10"/>
    <mergeCell ref="B7:AM7"/>
    <mergeCell ref="AO7:BR7"/>
    <mergeCell ref="BS7:CV7"/>
    <mergeCell ref="B8:AM8"/>
    <mergeCell ref="AO8:BR8"/>
    <mergeCell ref="BS8:CV8"/>
    <mergeCell ref="A3:CV3"/>
    <mergeCell ref="A5:AN5"/>
    <mergeCell ref="AO5:BR5"/>
    <mergeCell ref="BS5:CV5"/>
    <mergeCell ref="B6:AM6"/>
    <mergeCell ref="AO6:BR6"/>
    <mergeCell ref="BS6:C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="115" zoomScaleSheetLayoutView="115" zoomScalePageLayoutView="0" workbookViewId="0" topLeftCell="A1">
      <selection activeCell="BL8" sqref="BL8:CU8"/>
    </sheetView>
  </sheetViews>
  <sheetFormatPr defaultColWidth="9.00390625" defaultRowHeight="12.75"/>
  <cols>
    <col min="1" max="100" width="0.875" style="0" customWidth="1"/>
  </cols>
  <sheetData>
    <row r="1" spans="1:10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52.5" customHeight="1">
      <c r="A2" s="63" t="s">
        <v>164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0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5">
      <c r="A4" s="111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3"/>
      <c r="AO4" s="111" t="s">
        <v>165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3"/>
      <c r="BK4" s="111" t="s">
        <v>46</v>
      </c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3"/>
    </row>
    <row r="5" spans="1:100" ht="123.75" customHeight="1">
      <c r="A5" s="33"/>
      <c r="B5" s="151" t="s">
        <v>166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24"/>
      <c r="AO5" s="142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4"/>
      <c r="BK5" s="33"/>
      <c r="BL5" s="153" t="s">
        <v>167</v>
      </c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38"/>
    </row>
    <row r="6" spans="1:100" ht="15">
      <c r="A6" s="16"/>
      <c r="B6" s="154" t="s">
        <v>168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39"/>
      <c r="AO6" s="156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  <c r="BK6" s="9"/>
      <c r="BL6" s="159" t="s">
        <v>169</v>
      </c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7"/>
    </row>
    <row r="7" spans="1:100" ht="31.5" customHeight="1">
      <c r="A7" s="18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40"/>
      <c r="AO7" s="128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30"/>
      <c r="BK7" s="19"/>
      <c r="BL7" s="86">
        <f>1-0.65</f>
        <v>0.35</v>
      </c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41"/>
    </row>
    <row r="8" spans="1:100" ht="46.5" customHeight="1">
      <c r="A8" s="31"/>
      <c r="B8" s="151" t="s">
        <v>170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24"/>
      <c r="AO8" s="142" t="s">
        <v>171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4"/>
      <c r="BK8" s="33"/>
      <c r="BL8" s="60">
        <f>'7.1'!BS12</f>
        <v>0</v>
      </c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38"/>
    </row>
    <row r="9" spans="1:100" ht="50.25" customHeight="1">
      <c r="A9" s="31"/>
      <c r="B9" s="151" t="s">
        <v>172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24"/>
      <c r="AO9" s="142" t="s">
        <v>171</v>
      </c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4"/>
      <c r="BK9" s="33"/>
      <c r="BL9" s="60">
        <f>'7.1'!BS14</f>
        <v>0</v>
      </c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38"/>
    </row>
    <row r="10" spans="1:100" ht="48.75" customHeight="1">
      <c r="A10" s="31"/>
      <c r="B10" s="151" t="s">
        <v>173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24"/>
      <c r="AO10" s="142" t="s">
        <v>6</v>
      </c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4"/>
      <c r="BK10" s="33"/>
      <c r="BL10" s="60">
        <f>0.65*BL8+(1-0.65)*BL9</f>
        <v>0</v>
      </c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38"/>
    </row>
    <row r="11" spans="1:100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100" ht="15.75">
      <c r="A12" s="58" t="s">
        <v>174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 t="s">
        <v>193</v>
      </c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</row>
    <row r="13" spans="1:100" ht="12.75">
      <c r="A13" s="57" t="s">
        <v>17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 t="s">
        <v>18</v>
      </c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 t="s">
        <v>19</v>
      </c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</row>
    <row r="14" spans="1:100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</row>
  </sheetData>
  <sheetProtection/>
  <mergeCells count="26">
    <mergeCell ref="A12:AJ12"/>
    <mergeCell ref="AK12:BT12"/>
    <mergeCell ref="BU12:CV12"/>
    <mergeCell ref="A13:AJ13"/>
    <mergeCell ref="AK13:BT13"/>
    <mergeCell ref="BU13:CV13"/>
    <mergeCell ref="B9:AM9"/>
    <mergeCell ref="AO9:BJ9"/>
    <mergeCell ref="BL9:CU9"/>
    <mergeCell ref="B10:AM10"/>
    <mergeCell ref="AO10:BJ10"/>
    <mergeCell ref="BL10:CU10"/>
    <mergeCell ref="B6:AM7"/>
    <mergeCell ref="AO6:BJ7"/>
    <mergeCell ref="BL6:CU6"/>
    <mergeCell ref="BL7:CU7"/>
    <mergeCell ref="B8:AM8"/>
    <mergeCell ref="AO8:BJ8"/>
    <mergeCell ref="BL8:CU8"/>
    <mergeCell ref="A2:CV2"/>
    <mergeCell ref="A4:AN4"/>
    <mergeCell ref="AO4:BJ4"/>
    <mergeCell ref="BK4:CV4"/>
    <mergeCell ref="B5:AM5"/>
    <mergeCell ref="AO5:BJ5"/>
    <mergeCell ref="BL5:C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2015-03-30T10:56:56Z</cp:lastPrinted>
  <dcterms:created xsi:type="dcterms:W3CDTF">2011-01-11T10:25:48Z</dcterms:created>
  <dcterms:modified xsi:type="dcterms:W3CDTF">2015-03-30T11:04:30Z</dcterms:modified>
  <cp:category/>
  <cp:version/>
  <cp:contentType/>
  <cp:contentStatus/>
</cp:coreProperties>
</file>