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0" windowWidth="16185" windowHeight="1012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<sst xmlns="http://schemas.openxmlformats.org/spreadsheetml/2006/main" count="244" uniqueCount="169">
  <si>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</si>
  <si>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</si>
  <si>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</si>
  <si>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</si>
  <si>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</si>
  <si>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</si>
  <si>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</si>
  <si>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</si>
  <si>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</si>
  <si>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</si>
  <si>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</si>
  <si>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</si>
  <si>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</si>
  <si>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</si>
  <si>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</si>
  <si>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</si>
  <si>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</si>
  <si>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</si>
  <si>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</si>
  <si>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</si>
  <si>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</si>
  <si>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</si>
  <si>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</si>
  <si>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</si>
  <si>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</si>
  <si>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</si>
  <si>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</si>
  <si>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</si>
  <si>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</si>
  <si>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</si>
  <si>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</si>
  <si>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</si>
  <si>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</si>
  <si>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</si>
  <si>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</si>
  <si>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</si>
  <si>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</si>
  <si>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</si>
  <si>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</si>
  <si>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</si>
  <si>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</si>
  <si>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</si>
  <si>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</si>
  <si>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</si>
  <si>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</si>
  <si>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</si>
  <si>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</si>
  <si>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</si>
  <si>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</si>
  <si>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</si>
  <si>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</si>
  <si>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</si>
  <si>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</si>
  <si>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</si>
  <si>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</si>
  <si>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</si>
  <si>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</si>
  <si>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</si>
  <si>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</si>
  <si>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</si>
  <si>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</si>
  <si>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</si>
  <si>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</si>
  <si>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</si>
  <si>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</si>
  <si>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</si>
  <si>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</si>
  <si>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</si>
  <si>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</si>
  <si>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</si>
  <si>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</si>
  <si>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</si>
  <si>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</si>
  <si>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</si>
  <si>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</si>
  <si>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</si>
  <si>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</si>
  <si>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</si>
  <si>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</si>
  <si>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</si>
  <si>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</si>
  <si>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</si>
  <si>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</si>
  <si>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</si>
  <si>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</si>
  <si>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</si>
  <si>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</si>
  <si>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</si>
  <si>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</si>
  <si>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</si>
  <si>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</si>
  <si>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</si>
  <si>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</si>
  <si>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</si>
  <si>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</si>
  <si>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</si>
  <si>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</si>
  <si>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</si>
  <si>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</si>
  <si>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</si>
  <si>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</si>
  <si>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</si>
  <si>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</si>
  <si>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</si>
  <si>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</si>
  <si>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</si>
  <si>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</si>
  <si>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</si>
  <si>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</si>
  <si>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</si>
  <si>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</si>
  <si>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</si>
  <si>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</si>
  <si>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</si>
  <si>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</si>
  <si>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</si>
  <si>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</si>
  <si>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</si>
  <si>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</si>
  <si>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</si>
  <si>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</si>
  <si>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</si>
  <si>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</si>
  <si>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</si>
  <si>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</si>
  <si>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</si>
  <si>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</si>
  <si>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</si>
  <si>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</si>
  <si>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</si>
  <si>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</si>
  <si>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</si>
  <si>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</si>
  <si>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</si>
  <si>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</si>
  <si>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</si>
  <si>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</si>
  <si>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</si>
  <si>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</si>
  <si>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</si>
  <si>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</si>
  <si>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</si>
  <si>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</si>
  <si>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</si>
  <si>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</si>
  <si>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</si>
  <si>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</si>
  <si>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</si>
  <si>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</si>
  <si>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</si>
  <si>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</si>
  <si>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</si>
  <si>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</si>
  <si>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</si>
  <si>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</si>
  <si>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</si>
  <si>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</si>
  <si>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</si>
  <si>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</si>
  <si>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</si>
  <si>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</si>
  <si>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</si>
  <si>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</si>
  <si>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</si>
  <si>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</si>
  <si>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2016 год (на 30.04.2015).                    </t>
    </r>
  </si>
  <si>
    <t>На первый год долгосрочного периода регулирования НВВ рассчитывалась методом экономически обоснованных затрат.</t>
  </si>
  <si>
    <t>2017 (план)</t>
  </si>
  <si>
    <t>Списано в сумме - 12816,97351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</si>
</sst>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70">
      <selection activeCell="CD41" sqref="CD41:CM41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08" width="0.875" style="2" customWidth="1"/>
    <col min="109" max="109" width="19.875" style="2" customWidth="1"/>
    <col min="110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4" t="s">
        <v>158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29</v>
      </c>
      <c r="D10" s="4"/>
      <c r="AG10" s="32" t="s">
        <v>118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30</v>
      </c>
      <c r="D11" s="4"/>
      <c r="J11" s="33" t="s">
        <v>119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31</v>
      </c>
      <c r="D12" s="4"/>
      <c r="J12" s="34" t="s">
        <v>120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32</v>
      </c>
      <c r="D13" s="4"/>
      <c r="AQ13" s="38" t="s">
        <v>159</v>
      </c>
      <c r="AR13" s="38"/>
      <c r="AS13" s="38"/>
      <c r="AT13" s="38"/>
      <c r="AU13" s="38"/>
      <c r="AV13" s="38"/>
      <c r="AW13" s="38"/>
      <c r="AX13" s="38"/>
      <c r="AY13" s="39" t="s">
        <v>33</v>
      </c>
      <c r="AZ13" s="39"/>
      <c r="BA13" s="38" t="s">
        <v>160</v>
      </c>
      <c r="BB13" s="38"/>
      <c r="BC13" s="38"/>
      <c r="BD13" s="38"/>
      <c r="BE13" s="38"/>
      <c r="BF13" s="38"/>
      <c r="BG13" s="38"/>
      <c r="BH13" s="38"/>
      <c r="BI13" s="2" t="s">
        <v>34</v>
      </c>
    </row>
    <row r="15" spans="1:108" s="6" customFormat="1" ht="13.5">
      <c r="A15" s="31" t="s">
        <v>26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35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3" t="s">
        <v>167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1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35" t="s">
        <v>37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6">
        <f>BT19+BT43+BT57</f>
        <v>65462.14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CD19+CD43+CD57</f>
        <v>46665.89379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BT20+BT25+BT27+BT41+BT42</f>
        <v>47537.770000000004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48">
        <f>CD20+CD25+CD27+CD41+CD42</f>
        <v>27952.411079999998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8466.24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45">
        <f>CD21+CD23</f>
        <v>5796.106380000001</v>
      </c>
      <c r="CE20" s="46"/>
      <c r="CF20" s="46"/>
      <c r="CG20" s="46"/>
      <c r="CH20" s="46"/>
      <c r="CI20" s="46"/>
      <c r="CJ20" s="46"/>
      <c r="CK20" s="46"/>
      <c r="CL20" s="46"/>
      <c r="CM20" s="47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3451.84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48">
        <f>7.5+13628.79045+7+2.42471+156.28928+113.97321-12816.97351+389.9099-42.72847</f>
        <v>1446.185570000001</v>
      </c>
      <c r="CE21" s="49"/>
      <c r="CF21" s="49"/>
      <c r="CG21" s="49"/>
      <c r="CH21" s="49"/>
      <c r="CI21" s="49"/>
      <c r="CJ21" s="49"/>
      <c r="CK21" s="49"/>
      <c r="CL21" s="49"/>
      <c r="CM21" s="50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3"/>
      <c r="CE22" s="14"/>
      <c r="CF22" s="14"/>
      <c r="CG22" s="14"/>
      <c r="CH22" s="14"/>
      <c r="CI22" s="14"/>
      <c r="CJ22" s="14"/>
      <c r="CK22" s="14"/>
      <c r="CL22" s="14"/>
      <c r="CM22" s="15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5014.4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3">
        <f>706.5+3643.42081</f>
        <v>4349.92081</v>
      </c>
      <c r="CE23" s="14"/>
      <c r="CF23" s="14"/>
      <c r="CG23" s="14"/>
      <c r="CH23" s="14"/>
      <c r="CI23" s="14"/>
      <c r="CJ23" s="14"/>
      <c r="CK23" s="14"/>
      <c r="CL23" s="14"/>
      <c r="CM23" s="15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3"/>
      <c r="CE24" s="14"/>
      <c r="CF24" s="14"/>
      <c r="CG24" s="14"/>
      <c r="CH24" s="14"/>
      <c r="CI24" s="14"/>
      <c r="CJ24" s="14"/>
      <c r="CK24" s="14"/>
      <c r="CL24" s="14"/>
      <c r="CM24" s="15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11449.36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3">
        <f>254.04839+1842.22894+789.54519+3436.35376+525.88987+5340.33968+336.37814-291.71671</f>
        <v>12233.06726</v>
      </c>
      <c r="CE25" s="14"/>
      <c r="CF25" s="14"/>
      <c r="CG25" s="14"/>
      <c r="CH25" s="14"/>
      <c r="CI25" s="14"/>
      <c r="CJ25" s="14"/>
      <c r="CK25" s="14"/>
      <c r="CL25" s="14"/>
      <c r="CM25" s="15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3"/>
      <c r="CE26" s="14"/>
      <c r="CF26" s="14"/>
      <c r="CG26" s="14"/>
      <c r="CH26" s="14"/>
      <c r="CI26" s="14"/>
      <c r="CJ26" s="14"/>
      <c r="CK26" s="14"/>
      <c r="CL26" s="14"/>
      <c r="CM26" s="15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v>26932.62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SUM(CD28:CM30)</f>
        <v>9379.237439999999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3"/>
      <c r="CE29" s="14"/>
      <c r="CF29" s="14"/>
      <c r="CG29" s="14"/>
      <c r="CH29" s="14"/>
      <c r="CI29" s="14"/>
      <c r="CJ29" s="14"/>
      <c r="CK29" s="14"/>
      <c r="CL29" s="14"/>
      <c r="CM29" s="15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SUM(BT31:CC40)</f>
        <v>26932.62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3">
        <f>SUM(CD31:CM40)</f>
        <v>9379.237439999999</v>
      </c>
      <c r="CE30" s="14"/>
      <c r="CF30" s="14"/>
      <c r="CG30" s="14"/>
      <c r="CH30" s="14"/>
      <c r="CI30" s="14"/>
      <c r="CJ30" s="14"/>
      <c r="CK30" s="14"/>
      <c r="CL30" s="14"/>
      <c r="CM30" s="15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30" customHeight="1">
      <c r="A31" s="9" t="s">
        <v>124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507.62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3">
        <v>173.7862</v>
      </c>
      <c r="CE31" s="14"/>
      <c r="CF31" s="14"/>
      <c r="CG31" s="14"/>
      <c r="CH31" s="14"/>
      <c r="CI31" s="14"/>
      <c r="CJ31" s="14"/>
      <c r="CK31" s="14"/>
      <c r="CL31" s="14"/>
      <c r="CM31" s="15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8.25" customHeight="1">
      <c r="A32" s="9" t="s">
        <v>125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24.08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3">
        <f>42.72847+0.44111+59.58426</f>
        <v>102.75384</v>
      </c>
      <c r="CE32" s="14"/>
      <c r="CF32" s="14"/>
      <c r="CG32" s="14"/>
      <c r="CH32" s="14"/>
      <c r="CI32" s="14"/>
      <c r="CJ32" s="14"/>
      <c r="CK32" s="14"/>
      <c r="CL32" s="14"/>
      <c r="CM32" s="15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9" t="s">
        <v>126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434.37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f>8.94679+412.06243</f>
        <v>421.00922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9" t="s">
        <v>127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12211.99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3">
        <f>201.43283+5941.14506-16.64274</f>
        <v>6125.935149999999</v>
      </c>
      <c r="CE34" s="14"/>
      <c r="CF34" s="14"/>
      <c r="CG34" s="14"/>
      <c r="CH34" s="14"/>
      <c r="CI34" s="14"/>
      <c r="CJ34" s="14"/>
      <c r="CK34" s="14"/>
      <c r="CL34" s="14"/>
      <c r="CM34" s="15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30" customHeight="1">
      <c r="A35" s="9" t="s">
        <v>128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130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111.92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3">
        <f>4.944+37.34129+8.16+38.854+46.72258+21.94+1.4</f>
        <v>159.36187</v>
      </c>
      <c r="CE35" s="14"/>
      <c r="CF35" s="14"/>
      <c r="CG35" s="14"/>
      <c r="CH35" s="14"/>
      <c r="CI35" s="14"/>
      <c r="CJ35" s="14"/>
      <c r="CK35" s="14"/>
      <c r="CL35" s="14"/>
      <c r="CM35" s="15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30" customHeight="1">
      <c r="A36" s="9" t="s">
        <v>129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353.57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3">
        <f>4.237+4.26453+1.015+0.09104+3.96843+25.0311+1.24864+1.4+1.707+1.547-0.44111</f>
        <v>44.06862999999999</v>
      </c>
      <c r="CE36" s="14"/>
      <c r="CF36" s="14"/>
      <c r="CG36" s="14"/>
      <c r="CH36" s="14"/>
      <c r="CI36" s="14"/>
      <c r="CJ36" s="14"/>
      <c r="CK36" s="14"/>
      <c r="CL36" s="14"/>
      <c r="CM36" s="15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30" customHeight="1">
      <c r="A37" s="9" t="s">
        <v>133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13">
        <f>5.63689+37.86033</f>
        <v>43.49722</v>
      </c>
      <c r="CE37" s="14"/>
      <c r="CF37" s="14"/>
      <c r="CG37" s="14"/>
      <c r="CH37" s="14"/>
      <c r="CI37" s="14"/>
      <c r="CJ37" s="14"/>
      <c r="CK37" s="14"/>
      <c r="CL37" s="14"/>
      <c r="CM37" s="15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30" customHeight="1">
      <c r="A38" s="9" t="s">
        <v>135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10680.27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3">
        <f>746.46158</f>
        <v>746.46158</v>
      </c>
      <c r="CE38" s="14"/>
      <c r="CF38" s="14"/>
      <c r="CG38" s="14"/>
      <c r="CH38" s="14"/>
      <c r="CI38" s="14"/>
      <c r="CJ38" s="14"/>
      <c r="CK38" s="14"/>
      <c r="CL38" s="14"/>
      <c r="CM38" s="15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30" customHeight="1">
      <c r="A39" s="9" t="s">
        <v>161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18.85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3">
        <f>3.94237+46.58636+60.14364</f>
        <v>110.67237</v>
      </c>
      <c r="CE39" s="14"/>
      <c r="CF39" s="14"/>
      <c r="CG39" s="14"/>
      <c r="CH39" s="14"/>
      <c r="CI39" s="14"/>
      <c r="CJ39" s="14"/>
      <c r="CK39" s="14"/>
      <c r="CL39" s="14"/>
      <c r="CM39" s="15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30" customHeight="1">
      <c r="A40" s="9" t="s">
        <v>163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2589.95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f>1823.49556-5.63686-59.58426-8.94679-412.06243-37.86033+97.5393+53.91781+0.82936</f>
        <v>1451.6913599999998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3"/>
      <c r="CE41" s="14"/>
      <c r="CF41" s="14"/>
      <c r="CG41" s="14"/>
      <c r="CH41" s="14"/>
      <c r="CI41" s="14"/>
      <c r="CJ41" s="14"/>
      <c r="CK41" s="14"/>
      <c r="CL41" s="14"/>
      <c r="CM41" s="15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689.55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544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f>BT46+BT47+BT49+BT51+BT52</f>
        <v>18675.399999999998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f>CD46+CD47+CD49+CD51+CD52</f>
        <v>18713.48271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16.64274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3"/>
      <c r="CE45" s="14"/>
      <c r="CF45" s="14"/>
      <c r="CG45" s="14"/>
      <c r="CH45" s="14"/>
      <c r="CI45" s="14"/>
      <c r="CJ45" s="14"/>
      <c r="CK45" s="14"/>
      <c r="CL45" s="14"/>
      <c r="CM45" s="15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11893.49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3">
        <f>1002.72+8355.25395+877.84542+1659.8202</f>
        <v>11895.63957</v>
      </c>
      <c r="CE46" s="14"/>
      <c r="CF46" s="14"/>
      <c r="CG46" s="14"/>
      <c r="CH46" s="14"/>
      <c r="CI46" s="14"/>
      <c r="CJ46" s="14"/>
      <c r="CK46" s="14"/>
      <c r="CL46" s="14"/>
      <c r="CM46" s="15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1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3480.61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3">
        <f>3354.783+110.75605</f>
        <v>3465.53905</v>
      </c>
      <c r="CE47" s="14"/>
      <c r="CF47" s="14"/>
      <c r="CG47" s="14"/>
      <c r="CH47" s="14"/>
      <c r="CI47" s="14"/>
      <c r="CJ47" s="14"/>
      <c r="CK47" s="14"/>
      <c r="CL47" s="14"/>
      <c r="CM47" s="15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3"/>
      <c r="CE48" s="14"/>
      <c r="CF48" s="14"/>
      <c r="CG48" s="14"/>
      <c r="CH48" s="14"/>
      <c r="CI48" s="14"/>
      <c r="CJ48" s="14"/>
      <c r="CK48" s="14"/>
      <c r="CL48" s="14"/>
      <c r="CM48" s="1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3076.99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3">
        <f>2055.25765+7.52052+1217.51992</f>
        <v>3280.2980900000002</v>
      </c>
      <c r="CE49" s="14"/>
      <c r="CF49" s="14"/>
      <c r="CG49" s="14"/>
      <c r="CH49" s="14"/>
      <c r="CI49" s="14"/>
      <c r="CJ49" s="14"/>
      <c r="CK49" s="14"/>
      <c r="CL49" s="14"/>
      <c r="CM49" s="15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13"/>
      <c r="CE50" s="14"/>
      <c r="CF50" s="14"/>
      <c r="CG50" s="14"/>
      <c r="CH50" s="14"/>
      <c r="CI50" s="14"/>
      <c r="CJ50" s="14"/>
      <c r="CK50" s="14"/>
      <c r="CL50" s="14"/>
      <c r="CM50" s="15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172.39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f>27.59+24.33</f>
        <v>51.92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3">
        <f>50.498+9.352+12.156</f>
        <v>72.006</v>
      </c>
      <c r="CE52" s="14"/>
      <c r="CF52" s="14"/>
      <c r="CG52" s="14"/>
      <c r="CH52" s="14"/>
      <c r="CI52" s="14"/>
      <c r="CJ52" s="14"/>
      <c r="CK52" s="14"/>
      <c r="CL52" s="14"/>
      <c r="CM52" s="15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 t="s">
        <v>33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3"/>
      <c r="CE53" s="14"/>
      <c r="CF53" s="14"/>
      <c r="CG53" s="14"/>
      <c r="CH53" s="14"/>
      <c r="CI53" s="14"/>
      <c r="CJ53" s="14"/>
      <c r="CK53" s="14"/>
      <c r="CL53" s="14"/>
      <c r="CM53" s="15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 t="s">
        <v>33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3"/>
      <c r="CE54" s="14"/>
      <c r="CF54" s="14"/>
      <c r="CG54" s="14"/>
      <c r="CH54" s="14"/>
      <c r="CI54" s="14"/>
      <c r="CJ54" s="14"/>
      <c r="CK54" s="14"/>
      <c r="CL54" s="14"/>
      <c r="CM54" s="15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 t="s">
        <v>33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3"/>
      <c r="CE55" s="14"/>
      <c r="CF55" s="14"/>
      <c r="CG55" s="14"/>
      <c r="CH55" s="14"/>
      <c r="CI55" s="14"/>
      <c r="CJ55" s="14"/>
      <c r="CK55" s="14"/>
      <c r="CL55" s="14"/>
      <c r="CM55" s="15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112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 t="s">
        <v>33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3"/>
      <c r="CE56" s="14"/>
      <c r="CF56" s="14"/>
      <c r="CG56" s="14"/>
      <c r="CH56" s="14"/>
      <c r="CI56" s="14"/>
      <c r="CJ56" s="14"/>
      <c r="CK56" s="14"/>
      <c r="CL56" s="14"/>
      <c r="CM56" s="15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>
        <f>65462.14-BT19-BT43</f>
        <v>-751.0300000000025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3"/>
      <c r="CE57" s="14"/>
      <c r="CF57" s="14"/>
      <c r="CG57" s="14"/>
      <c r="CH57" s="14"/>
      <c r="CI57" s="14"/>
      <c r="CJ57" s="14"/>
      <c r="CK57" s="14"/>
      <c r="CL57" s="14"/>
      <c r="CM57" s="15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 t="s">
        <v>33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3"/>
      <c r="CE58" s="14"/>
      <c r="CF58" s="14"/>
      <c r="CG58" s="14"/>
      <c r="CH58" s="14"/>
      <c r="CI58" s="14"/>
      <c r="CJ58" s="14"/>
      <c r="CK58" s="14"/>
      <c r="CL58" s="14"/>
      <c r="CM58" s="15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>
        <v>11305.27254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16265.20531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9" t="s">
        <v>168</v>
      </c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>
        <v>4.2536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3">
        <v>6.086835</v>
      </c>
      <c r="CE60" s="14"/>
      <c r="CF60" s="14"/>
      <c r="CG60" s="14"/>
      <c r="CH60" s="14"/>
      <c r="CI60" s="14"/>
      <c r="CJ60" s="14"/>
      <c r="CK60" s="14"/>
      <c r="CL60" s="14"/>
      <c r="CM60" s="15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114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f>BT59/BT60</f>
        <v>2657.812803272522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>CD59/CD60</f>
        <v>2672.194220806051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 t="s">
        <v>37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3" t="s">
        <v>37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35" t="s">
        <v>37</v>
      </c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151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3">
        <v>248</v>
      </c>
      <c r="CE63" s="14"/>
      <c r="CF63" s="14"/>
      <c r="CG63" s="14"/>
      <c r="CH63" s="14"/>
      <c r="CI63" s="14"/>
      <c r="CJ63" s="14"/>
      <c r="CK63" s="14"/>
      <c r="CL63" s="14"/>
      <c r="CM63" s="15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157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BT65+BT66</f>
        <v>146.903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f>CD65+CD66</f>
        <v>149.583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9" t="s">
        <v>153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155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5.6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5.6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9" t="s">
        <v>154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156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141.303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143.983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f>BT68+BT69+BT70</f>
        <v>296.33349999999996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f>CD68+CD69+CD70</f>
        <v>312.23909999999995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41.25" customHeight="1">
      <c r="A68" s="9" t="s">
        <v>137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140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0.96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3">
        <v>0.96</v>
      </c>
      <c r="CE68" s="14"/>
      <c r="CF68" s="14"/>
      <c r="CG68" s="14"/>
      <c r="CH68" s="14"/>
      <c r="CI68" s="14"/>
      <c r="CJ68" s="14"/>
      <c r="CK68" s="14"/>
      <c r="CL68" s="14"/>
      <c r="CM68" s="15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43.5" customHeight="1">
      <c r="A69" s="9" t="s">
        <v>138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141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287.8945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3">
        <v>296.3658</v>
      </c>
      <c r="CE69" s="14"/>
      <c r="CF69" s="14"/>
      <c r="CG69" s="14"/>
      <c r="CH69" s="14"/>
      <c r="CI69" s="14"/>
      <c r="CJ69" s="14"/>
      <c r="CK69" s="14"/>
      <c r="CL69" s="14"/>
      <c r="CM69" s="15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38.25" customHeight="1">
      <c r="A70" s="9" t="s">
        <v>139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142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7.479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3">
        <v>14.9133</v>
      </c>
      <c r="CE70" s="14"/>
      <c r="CF70" s="14"/>
      <c r="CG70" s="14"/>
      <c r="CH70" s="14"/>
      <c r="CI70" s="14"/>
      <c r="CJ70" s="14"/>
      <c r="CK70" s="14"/>
      <c r="CL70" s="14"/>
      <c r="CM70" s="15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f>BT72+BT73</f>
        <v>1964.9035000000001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f>CD72+CD73</f>
        <v>2034.9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30" customHeight="1">
      <c r="A72" s="9" t="s">
        <v>143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186.4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3">
        <v>186.4</v>
      </c>
      <c r="CE72" s="14"/>
      <c r="CF72" s="14"/>
      <c r="CG72" s="14"/>
      <c r="CH72" s="14"/>
      <c r="CI72" s="14"/>
      <c r="CJ72" s="14"/>
      <c r="CK72" s="14"/>
      <c r="CL72" s="14"/>
      <c r="CM72" s="15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30" customHeight="1">
      <c r="A73" s="9" t="s">
        <v>144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146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f>1760.4+18.1035</f>
        <v>1778.5035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3">
        <v>1848.5</v>
      </c>
      <c r="CE73" s="14"/>
      <c r="CF73" s="14"/>
      <c r="CG73" s="14"/>
      <c r="CH73" s="14"/>
      <c r="CI73" s="14"/>
      <c r="CJ73" s="14"/>
      <c r="CK73" s="14"/>
      <c r="CL73" s="14"/>
      <c r="CM73" s="15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f>BT75+BT76+BT77</f>
        <v>125.80099999999999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f>CD75+CD76+CD77</f>
        <v>132.39600000000002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30" customHeight="1">
      <c r="A75" s="9" t="s">
        <v>147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149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6">
        <v>0.8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3">
        <v>0.8</v>
      </c>
      <c r="CE75" s="14"/>
      <c r="CF75" s="14"/>
      <c r="CG75" s="14"/>
      <c r="CH75" s="14"/>
      <c r="CI75" s="14"/>
      <c r="CJ75" s="14"/>
      <c r="CK75" s="14"/>
      <c r="CL75" s="14"/>
      <c r="CM75" s="15"/>
      <c r="CN75" s="19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s="6" customFormat="1" ht="30" customHeight="1">
      <c r="A76" s="9" t="s">
        <v>148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151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122.231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3">
        <f>58.313+66.349</f>
        <v>124.662</v>
      </c>
      <c r="CE76" s="14"/>
      <c r="CF76" s="14"/>
      <c r="CG76" s="14"/>
      <c r="CH76" s="14"/>
      <c r="CI76" s="14"/>
      <c r="CJ76" s="14"/>
      <c r="CK76" s="14"/>
      <c r="CL76" s="14"/>
      <c r="CM76" s="15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1"/>
    </row>
    <row r="77" spans="1:108" s="6" customFormat="1" ht="30" customHeight="1">
      <c r="A77" s="9" t="s">
        <v>150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152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6">
        <v>2.77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3">
        <f>2.77+4.164</f>
        <v>6.933999999999999</v>
      </c>
      <c r="CE77" s="14"/>
      <c r="CF77" s="14"/>
      <c r="CG77" s="14"/>
      <c r="CH77" s="14"/>
      <c r="CI77" s="14"/>
      <c r="CJ77" s="14"/>
      <c r="CK77" s="14"/>
      <c r="CL77" s="14"/>
      <c r="CM77" s="15"/>
      <c r="CN77" s="19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51">
        <f>(63.971+2.77)/BT74*100</f>
        <v>53.052837417826574</v>
      </c>
      <c r="BU78" s="52"/>
      <c r="BV78" s="52"/>
      <c r="BW78" s="52"/>
      <c r="BX78" s="52"/>
      <c r="BY78" s="52"/>
      <c r="BZ78" s="52"/>
      <c r="CA78" s="52"/>
      <c r="CB78" s="52"/>
      <c r="CC78" s="53"/>
      <c r="CD78" s="45">
        <f>(66.349+4.164)/CD74*100</f>
        <v>53.25916190821475</v>
      </c>
      <c r="CE78" s="46"/>
      <c r="CF78" s="46"/>
      <c r="CG78" s="46"/>
      <c r="CH78" s="46"/>
      <c r="CI78" s="46"/>
      <c r="CJ78" s="46"/>
      <c r="CK78" s="46"/>
      <c r="CL78" s="46"/>
      <c r="CM78" s="47"/>
      <c r="CN78" s="19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1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 t="s">
        <v>33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9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1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 t="s">
        <v>33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3"/>
      <c r="CE80" s="14"/>
      <c r="CF80" s="14"/>
      <c r="CG80" s="14"/>
      <c r="CH80" s="14"/>
      <c r="CI80" s="14"/>
      <c r="CJ80" s="14"/>
      <c r="CK80" s="14"/>
      <c r="CL80" s="14"/>
      <c r="CM80" s="15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1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6">
        <v>2.642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3" t="s">
        <v>37</v>
      </c>
      <c r="CE81" s="14"/>
      <c r="CF81" s="14"/>
      <c r="CG81" s="14"/>
      <c r="CH81" s="14"/>
      <c r="CI81" s="14"/>
      <c r="CJ81" s="14"/>
      <c r="CK81" s="14"/>
      <c r="CL81" s="14"/>
      <c r="CM81" s="15"/>
      <c r="CN81" s="35" t="s">
        <v>37</v>
      </c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54" t="s">
        <v>166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</row>
    <row r="85" spans="1:108" s="1" customFormat="1" ht="68.25" customHeight="1">
      <c r="A85" s="22" t="s">
        <v>88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</row>
    <row r="86" spans="1:108" s="1" customFormat="1" ht="25.5" customHeight="1">
      <c r="A86" s="22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</row>
    <row r="87" spans="1:108" s="1" customFormat="1" ht="25.5" customHeight="1">
      <c r="A87" s="22" t="s">
        <v>115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</row>
    <row r="88" spans="1:108" s="1" customFormat="1" ht="25.5" customHeight="1">
      <c r="A88" s="22" t="s">
        <v>90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1:108" s="1" customFormat="1" ht="25.5" customHeight="1">
      <c r="A89" s="22" t="s">
        <v>91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</row>
    <row r="90" spans="1:108" ht="14.25" customHeight="1">
      <c r="A90" s="22" t="s">
        <v>165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2018-03-30T12:55:05Z</dcterms:modified>
  <cp:category/>
  <cp:version/>
  <cp:contentType/>
  <cp:contentStatus/>
</cp:coreProperties>
</file>