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345" windowWidth="19395" windowHeight="10800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<sst xmlns="http://schemas.openxmlformats.org/spreadsheetml/2006/main" count="246" uniqueCount="171">
  <si>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</si>
  <si>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</si>
  <si>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</si>
  <si>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</si>
  <si>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</si>
  <si>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</si>
  <si>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</si>
  <si>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</si>
  <si>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</si>
  <si>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</si>
  <si>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</si>
  <si>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</si>
  <si>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</si>
  <si>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</si>
  <si>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</si>
  <si>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</si>
  <si>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</si>
  <si>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</si>
  <si>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</si>
  <si>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</si>
  <si>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</si>
  <si>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</si>
  <si>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</si>
  <si>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</si>
  <si>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</si>
  <si>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</si>
  <si>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</si>
  <si>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</si>
  <si>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</si>
  <si>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</si>
  <si>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</si>
  <si>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</si>
  <si>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</si>
  <si>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</si>
  <si>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</si>
  <si>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</si>
  <si>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</si>
  <si>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</si>
  <si>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</si>
  <si>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</si>
  <si>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</si>
  <si>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</si>
  <si>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</si>
  <si>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</si>
  <si>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</si>
  <si>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</si>
  <si>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</si>
  <si>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</si>
  <si>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</si>
  <si>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</si>
  <si>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</si>
  <si>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</si>
  <si>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</si>
  <si>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</si>
  <si>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</si>
  <si>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</si>
  <si>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</si>
  <si>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</si>
  <si>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</si>
  <si>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</si>
  <si>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</si>
  <si>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</si>
  <si>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</si>
  <si>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</si>
  <si>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</si>
  <si>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</si>
  <si>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</si>
  <si>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</si>
  <si>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</si>
  <si>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</si>
  <si>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</si>
  <si>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</si>
  <si>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</si>
  <si>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</si>
  <si>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</si>
  <si>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</si>
  <si>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</si>
  <si>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</si>
  <si>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</si>
  <si>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</si>
  <si>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</si>
  <si>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</si>
  <si>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</si>
  <si>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</si>
  <si>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</si>
  <si>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</si>
  <si>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</si>
  <si>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</si>
  <si>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</si>
  <si>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</si>
  <si>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</si>
  <si>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</si>
  <si>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</si>
  <si>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</si>
  <si>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</si>
  <si>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</si>
  <si>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</si>
  <si>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</si>
  <si>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</si>
  <si>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</si>
  <si>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</si>
  <si>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</si>
  <si>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</si>
  <si>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</si>
  <si>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</si>
  <si>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</si>
  <si>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</si>
  <si>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</si>
  <si>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</si>
  <si>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</si>
  <si>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</si>
  <si>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</si>
  <si>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</si>
  <si>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</si>
  <si>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</si>
  <si>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</si>
  <si>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</si>
  <si>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</si>
  <si>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</si>
  <si>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</si>
  <si>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</si>
  <si>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</si>
  <si>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</si>
  <si>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</si>
  <si>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</si>
  <si>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</si>
  <si>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</si>
  <si>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</si>
  <si>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</si>
  <si>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</si>
  <si>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</si>
  <si>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</si>
  <si>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</si>
  <si>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</si>
  <si>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</si>
  <si>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</si>
  <si>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</si>
  <si>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</si>
  <si>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</si>
  <si>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</si>
  <si>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</si>
  <si>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</si>
  <si>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</si>
  <si>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</si>
  <si>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</si>
  <si>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</si>
  <si>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</si>
  <si>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</si>
  <si>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</si>
  <si>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</si>
  <si>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</si>
  <si>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</si>
  <si>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</si>
  <si>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</si>
  <si>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</si>
  <si>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</si>
  <si>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</si>
  <si>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</si>
  <si>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</si>
  <si>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2016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</si>
  <si>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</si>
  <si>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</si>
  <si>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</si>
  <si>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</si>
  <si>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</si>
  <si>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2016 (план)</t>
  </si>
  <si>
    <t>На первый год долгосрочного периода регулирования НВВ рассчитывалась методом экономически обоснованных затрат.</t>
  </si>
  <si>
    <t>Материальная помошь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</si>
  <si>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2016 год (на 30.04.2015), фактические данные на конец 2016 года.                    </t>
    </r>
  </si>
  <si>
    <t xml:space="preserve">недоставточное финансирование в связи со снижением объема потребления </t>
  </si>
  <si>
    <t>Доход не получен в связи с сокращением объема потребления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</si>
</sst>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zoomScalePageLayoutView="0" workbookViewId="0" topLeftCell="A64">
      <selection activeCell="CN72" sqref="CN72:DD72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90" width="0.875" style="2" customWidth="1"/>
    <col min="91" max="91" width="1.875" style="2" customWidth="1"/>
    <col min="92" max="107" width="0.875" style="2" customWidth="1"/>
    <col min="108" max="108" width="11.875" style="2" customWidth="1"/>
    <col min="109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52" t="s">
        <v>158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1:108" s="3" customFormat="1" ht="14.25" customHeight="1">
      <c r="A6" s="52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3" customFormat="1" ht="14.25" customHeight="1">
      <c r="A7" s="52" t="s">
        <v>93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3" customFormat="1" ht="14.25" customHeight="1">
      <c r="A8" s="52" t="s">
        <v>116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ht="21" customHeight="1"/>
    <row r="10" spans="3:87" ht="15">
      <c r="C10" s="4" t="s">
        <v>29</v>
      </c>
      <c r="D10" s="4"/>
      <c r="AG10" s="54" t="s">
        <v>118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3:66" ht="15">
      <c r="C11" s="4" t="s">
        <v>30</v>
      </c>
      <c r="D11" s="4"/>
      <c r="J11" s="55" t="s">
        <v>119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</row>
    <row r="12" spans="3:66" ht="15">
      <c r="C12" s="4" t="s">
        <v>31</v>
      </c>
      <c r="D12" s="4"/>
      <c r="J12" s="56" t="s">
        <v>120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3:61" ht="15">
      <c r="C13" s="4" t="s">
        <v>32</v>
      </c>
      <c r="D13" s="4"/>
      <c r="AQ13" s="45" t="s">
        <v>159</v>
      </c>
      <c r="AR13" s="45"/>
      <c r="AS13" s="45"/>
      <c r="AT13" s="45"/>
      <c r="AU13" s="45"/>
      <c r="AV13" s="45"/>
      <c r="AW13" s="45"/>
      <c r="AX13" s="45"/>
      <c r="AY13" s="46" t="s">
        <v>33</v>
      </c>
      <c r="AZ13" s="46"/>
      <c r="BA13" s="45" t="s">
        <v>160</v>
      </c>
      <c r="BB13" s="45"/>
      <c r="BC13" s="45"/>
      <c r="BD13" s="45"/>
      <c r="BE13" s="45"/>
      <c r="BF13" s="45"/>
      <c r="BG13" s="45"/>
      <c r="BH13" s="45"/>
      <c r="BI13" s="2" t="s">
        <v>34</v>
      </c>
    </row>
    <row r="15" spans="1:108" s="6" customFormat="1" ht="13.5">
      <c r="A15" s="39" t="s">
        <v>26</v>
      </c>
      <c r="B15" s="40"/>
      <c r="C15" s="40"/>
      <c r="D15" s="40"/>
      <c r="E15" s="40"/>
      <c r="F15" s="40"/>
      <c r="G15" s="40"/>
      <c r="H15" s="40"/>
      <c r="I15" s="41"/>
      <c r="J15" s="53" t="s"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39" t="s">
        <v>35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1"/>
      <c r="BT15" s="13" t="s">
        <v>165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9" t="s">
        <v>3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</row>
    <row r="16" spans="1:108" s="6" customFormat="1" ht="13.5">
      <c r="A16" s="42"/>
      <c r="B16" s="43"/>
      <c r="C16" s="43"/>
      <c r="D16" s="43"/>
      <c r="E16" s="43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42"/>
      <c r="BJ16" s="43"/>
      <c r="BK16" s="43"/>
      <c r="BL16" s="43"/>
      <c r="BM16" s="43"/>
      <c r="BN16" s="43"/>
      <c r="BO16" s="43"/>
      <c r="BP16" s="43"/>
      <c r="BQ16" s="43"/>
      <c r="BR16" s="43"/>
      <c r="BS16" s="44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9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37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37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27" t="s">
        <v>37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94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13">
        <f>BT19+BT43</f>
        <v>70210.08</v>
      </c>
      <c r="BU18" s="14"/>
      <c r="BV18" s="14"/>
      <c r="BW18" s="14"/>
      <c r="BX18" s="14"/>
      <c r="BY18" s="14"/>
      <c r="BZ18" s="14"/>
      <c r="CA18" s="14"/>
      <c r="CB18" s="14"/>
      <c r="CC18" s="15"/>
      <c r="CD18" s="37">
        <f>SUM(CD19,CD43)</f>
        <v>51251.02071</v>
      </c>
      <c r="CE18" s="14"/>
      <c r="CF18" s="14"/>
      <c r="CG18" s="14"/>
      <c r="CH18" s="14"/>
      <c r="CI18" s="14"/>
      <c r="CJ18" s="14"/>
      <c r="CK18" s="14"/>
      <c r="CL18" s="14"/>
      <c r="CM18" s="15"/>
      <c r="CN18" s="38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s="6" customFormat="1" ht="37.5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95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3">
        <f>BT20+BT25+BT27+BT41+BT42</f>
        <v>44511.020000000004</v>
      </c>
      <c r="BU19" s="14"/>
      <c r="BV19" s="14"/>
      <c r="BW19" s="14"/>
      <c r="BX19" s="14"/>
      <c r="BY19" s="14"/>
      <c r="BZ19" s="14"/>
      <c r="CA19" s="14"/>
      <c r="CB19" s="14"/>
      <c r="CC19" s="15"/>
      <c r="CD19" s="37">
        <f>SUM(CD20,CD25,CD27,CD41,CD42)</f>
        <v>26914.147470000004</v>
      </c>
      <c r="CE19" s="14"/>
      <c r="CF19" s="14"/>
      <c r="CG19" s="14"/>
      <c r="CH19" s="14"/>
      <c r="CI19" s="14"/>
      <c r="CJ19" s="14"/>
      <c r="CK19" s="14"/>
      <c r="CL19" s="14"/>
      <c r="CM19" s="15"/>
      <c r="CN19" s="22" t="s">
        <v>169</v>
      </c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3">
        <v>7927.19</v>
      </c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f>CD21+CD23</f>
        <v>5513.989959999998</v>
      </c>
      <c r="CE20" s="14"/>
      <c r="CF20" s="14"/>
      <c r="CG20" s="14"/>
      <c r="CH20" s="14"/>
      <c r="CI20" s="14"/>
      <c r="CJ20" s="14"/>
      <c r="CK20" s="14"/>
      <c r="CL20" s="14"/>
      <c r="CM20" s="15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117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3">
        <v>3232.06</v>
      </c>
      <c r="BU21" s="14"/>
      <c r="BV21" s="14"/>
      <c r="BW21" s="14"/>
      <c r="BX21" s="14"/>
      <c r="BY21" s="14"/>
      <c r="BZ21" s="14"/>
      <c r="CA21" s="14"/>
      <c r="CB21" s="14"/>
      <c r="CC21" s="15"/>
      <c r="CD21" s="16">
        <f>11303.07505+146.071+67.05309+519.00515-10733.18046</f>
        <v>1302.0238299999983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19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96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3"/>
      <c r="BU22" s="14"/>
      <c r="BV22" s="14"/>
      <c r="BW22" s="14"/>
      <c r="BX22" s="14"/>
      <c r="BY22" s="14"/>
      <c r="BZ22" s="14"/>
      <c r="CA22" s="14"/>
      <c r="CB22" s="14"/>
      <c r="CC22" s="15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6" customFormat="1" ht="58.5" customHeight="1">
      <c r="A23" s="9" t="s">
        <v>38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39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3">
        <v>4695.13</v>
      </c>
      <c r="BU23" s="14"/>
      <c r="BV23" s="14"/>
      <c r="BW23" s="14"/>
      <c r="BX23" s="14"/>
      <c r="BY23" s="14"/>
      <c r="BZ23" s="14"/>
      <c r="CA23" s="14"/>
      <c r="CB23" s="14"/>
      <c r="CC23" s="15"/>
      <c r="CD23" s="16">
        <f>3516.44409+695.52204</f>
        <v>4211.96613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6" customFormat="1" ht="15" customHeight="1">
      <c r="A24" s="9" t="s">
        <v>40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3"/>
      <c r="BU24" s="14"/>
      <c r="BV24" s="14"/>
      <c r="BW24" s="14"/>
      <c r="BX24" s="14"/>
      <c r="BY24" s="14"/>
      <c r="BZ24" s="14"/>
      <c r="CA24" s="14"/>
      <c r="CB24" s="14"/>
      <c r="CC24" s="15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3">
        <v>10720.37</v>
      </c>
      <c r="BU25" s="14"/>
      <c r="BV25" s="14"/>
      <c r="BW25" s="14"/>
      <c r="BX25" s="14"/>
      <c r="BY25" s="14"/>
      <c r="BZ25" s="14"/>
      <c r="CA25" s="14"/>
      <c r="CB25" s="14"/>
      <c r="CC25" s="15"/>
      <c r="CD25" s="34">
        <f>2152.24139+11700.20543</f>
        <v>13852.446820000001</v>
      </c>
      <c r="CE25" s="35"/>
      <c r="CF25" s="35"/>
      <c r="CG25" s="35"/>
      <c r="CH25" s="35"/>
      <c r="CI25" s="35"/>
      <c r="CJ25" s="35"/>
      <c r="CK25" s="35"/>
      <c r="CL25" s="35"/>
      <c r="CM25" s="36"/>
      <c r="CN25" s="19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6" customFormat="1" ht="15" customHeight="1">
      <c r="A26" s="9" t="s">
        <v>41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3"/>
      <c r="BU26" s="14"/>
      <c r="BV26" s="14"/>
      <c r="BW26" s="14"/>
      <c r="BX26" s="14"/>
      <c r="BY26" s="14"/>
      <c r="BZ26" s="14"/>
      <c r="CA26" s="14"/>
      <c r="CB26" s="14"/>
      <c r="CC26" s="15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97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3">
        <f>SUM(BT28:CC30)</f>
        <v>25217.81</v>
      </c>
      <c r="BU27" s="14"/>
      <c r="BV27" s="14"/>
      <c r="BW27" s="14"/>
      <c r="BX27" s="14"/>
      <c r="BY27" s="14"/>
      <c r="BZ27" s="14"/>
      <c r="CA27" s="14"/>
      <c r="CB27" s="14"/>
      <c r="CC27" s="15"/>
      <c r="CD27" s="16">
        <f>SUM(CD28:CM30)</f>
        <v>7149.085690000002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6" customFormat="1" ht="30" customHeight="1">
      <c r="A28" s="9" t="s">
        <v>42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98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3"/>
      <c r="BU28" s="14"/>
      <c r="BV28" s="14"/>
      <c r="BW28" s="14"/>
      <c r="BX28" s="14"/>
      <c r="BY28" s="14"/>
      <c r="BZ28" s="14"/>
      <c r="CA28" s="14"/>
      <c r="CB28" s="14"/>
      <c r="CC28" s="15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6" customFormat="1" ht="15" customHeight="1">
      <c r="A29" s="9" t="s">
        <v>44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3"/>
      <c r="BU29" s="14"/>
      <c r="BV29" s="14"/>
      <c r="BW29" s="14"/>
      <c r="BX29" s="14"/>
      <c r="BY29" s="14"/>
      <c r="BZ29" s="14"/>
      <c r="CA29" s="14"/>
      <c r="CB29" s="14"/>
      <c r="CC29" s="15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19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6" customFormat="1" ht="30" customHeight="1">
      <c r="A30" s="9" t="s">
        <v>99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45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3">
        <f>SUM(BT31:CC40)</f>
        <v>25217.81</v>
      </c>
      <c r="BU30" s="14"/>
      <c r="BV30" s="14"/>
      <c r="BW30" s="14"/>
      <c r="BX30" s="14"/>
      <c r="BY30" s="14"/>
      <c r="BZ30" s="14"/>
      <c r="CA30" s="14"/>
      <c r="CB30" s="14"/>
      <c r="CC30" s="15"/>
      <c r="CD30" s="16">
        <f>SUM(CD31:CM40)</f>
        <v>7149.085690000002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6" customFormat="1" ht="30" customHeight="1">
      <c r="A31" s="9" t="s">
        <v>124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121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3">
        <v>475.3</v>
      </c>
      <c r="BU31" s="14"/>
      <c r="BV31" s="14"/>
      <c r="BW31" s="14"/>
      <c r="BX31" s="14"/>
      <c r="BY31" s="14"/>
      <c r="BZ31" s="14"/>
      <c r="CA31" s="14"/>
      <c r="CB31" s="14"/>
      <c r="CC31" s="15"/>
      <c r="CD31" s="16">
        <f>160.71066+14.79689</f>
        <v>175.50754999999998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6" customFormat="1" ht="38.25" customHeight="1">
      <c r="A32" s="9" t="s">
        <v>125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136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3">
        <v>22.55</v>
      </c>
      <c r="BU32" s="14"/>
      <c r="BV32" s="14"/>
      <c r="BW32" s="14"/>
      <c r="BX32" s="14"/>
      <c r="BY32" s="14"/>
      <c r="BZ32" s="14"/>
      <c r="CA32" s="14"/>
      <c r="CB32" s="14"/>
      <c r="CC32" s="15"/>
      <c r="CD32" s="16">
        <v>54.002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6" customFormat="1" ht="30" customHeight="1">
      <c r="A33" s="9" t="s">
        <v>126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122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3">
        <v>406.71</v>
      </c>
      <c r="BU33" s="14"/>
      <c r="BV33" s="14"/>
      <c r="BW33" s="14"/>
      <c r="BX33" s="14"/>
      <c r="BY33" s="14"/>
      <c r="BZ33" s="14"/>
      <c r="CA33" s="14"/>
      <c r="CB33" s="14"/>
      <c r="CC33" s="15"/>
      <c r="CD33" s="16">
        <v>99.32304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6" customFormat="1" ht="30" customHeight="1">
      <c r="A34" s="9" t="s">
        <v>127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123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3">
        <v>11434.45</v>
      </c>
      <c r="BU34" s="14"/>
      <c r="BV34" s="14"/>
      <c r="BW34" s="14"/>
      <c r="BX34" s="14"/>
      <c r="BY34" s="14"/>
      <c r="BZ34" s="14"/>
      <c r="CA34" s="14"/>
      <c r="CB34" s="14"/>
      <c r="CC34" s="15"/>
      <c r="CD34" s="16">
        <f>237.52739</f>
        <v>237.52739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30" customHeight="1">
      <c r="A35" s="9" t="s">
        <v>128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130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3">
        <v>104.79</v>
      </c>
      <c r="BU35" s="14"/>
      <c r="BV35" s="14"/>
      <c r="BW35" s="14"/>
      <c r="BX35" s="14"/>
      <c r="BY35" s="14"/>
      <c r="BZ35" s="14"/>
      <c r="CA35" s="14"/>
      <c r="CB35" s="14"/>
      <c r="CC35" s="15"/>
      <c r="CD35" s="16">
        <f>30.36+89.69195</f>
        <v>120.05195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6" customFormat="1" ht="30" customHeight="1">
      <c r="A36" s="9" t="s">
        <v>129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131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3">
        <v>331.06</v>
      </c>
      <c r="BU36" s="14"/>
      <c r="BV36" s="14"/>
      <c r="BW36" s="14"/>
      <c r="BX36" s="14"/>
      <c r="BY36" s="14"/>
      <c r="BZ36" s="14"/>
      <c r="CA36" s="14"/>
      <c r="CB36" s="14"/>
      <c r="CC36" s="15"/>
      <c r="CD36" s="16">
        <f>4.944+4.15382+14.25553+7.19661</f>
        <v>30.54996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6" customFormat="1" ht="30" customHeight="1">
      <c r="A37" s="9" t="s">
        <v>133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132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3"/>
      <c r="BU37" s="14"/>
      <c r="BV37" s="14"/>
      <c r="BW37" s="14"/>
      <c r="BX37" s="14"/>
      <c r="BY37" s="14"/>
      <c r="BZ37" s="14"/>
      <c r="CA37" s="14"/>
      <c r="CB37" s="14"/>
      <c r="CC37" s="15"/>
      <c r="CD37" s="16">
        <f>143.47067</f>
        <v>143.47067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6" customFormat="1" ht="30" customHeight="1">
      <c r="A38" s="9" t="s">
        <v>135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162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3">
        <v>10000.25</v>
      </c>
      <c r="BU38" s="14"/>
      <c r="BV38" s="14"/>
      <c r="BW38" s="14"/>
      <c r="BX38" s="14"/>
      <c r="BY38" s="14"/>
      <c r="BZ38" s="14"/>
      <c r="CA38" s="14"/>
      <c r="CB38" s="14"/>
      <c r="CC38" s="15"/>
      <c r="CD38" s="16">
        <f>2100.43694+6915.63186+46-3686.1488</f>
        <v>5375.920000000001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6" customFormat="1" ht="30" customHeight="1">
      <c r="A39" s="9" t="s">
        <v>161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164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3">
        <v>17.65</v>
      </c>
      <c r="BU39" s="14"/>
      <c r="BV39" s="14"/>
      <c r="BW39" s="14"/>
      <c r="BX39" s="14"/>
      <c r="BY39" s="14"/>
      <c r="BZ39" s="14"/>
      <c r="CA39" s="14"/>
      <c r="CB39" s="14"/>
      <c r="CC39" s="15"/>
      <c r="CD39" s="16">
        <f>46.78607</f>
        <v>46.78607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19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6" customFormat="1" ht="30" customHeight="1">
      <c r="A40" s="9" t="s">
        <v>163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134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3">
        <v>2425.05</v>
      </c>
      <c r="BU40" s="14"/>
      <c r="BV40" s="14"/>
      <c r="BW40" s="14"/>
      <c r="BX40" s="14"/>
      <c r="BY40" s="14"/>
      <c r="BZ40" s="14"/>
      <c r="CA40" s="14"/>
      <c r="CB40" s="14"/>
      <c r="CC40" s="15"/>
      <c r="CD40" s="16">
        <f>68.67224+20.8025+1469.96188+15.36885+98.58998-CD32-CD33-CD37-CD56-CD42-43.13</f>
        <v>865.9470600000001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6" customFormat="1" ht="45" customHeight="1">
      <c r="A41" s="9" t="s">
        <v>100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101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3"/>
      <c r="BU41" s="14"/>
      <c r="BV41" s="14"/>
      <c r="BW41" s="14"/>
      <c r="BX41" s="14"/>
      <c r="BY41" s="14"/>
      <c r="BZ41" s="14"/>
      <c r="CA41" s="14"/>
      <c r="CB41" s="14"/>
      <c r="CC41" s="15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19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6" customFormat="1" ht="30" customHeight="1">
      <c r="A42" s="9" t="s">
        <v>102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103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3">
        <v>645.65</v>
      </c>
      <c r="BU42" s="14"/>
      <c r="BV42" s="14"/>
      <c r="BW42" s="14"/>
      <c r="BX42" s="14"/>
      <c r="BY42" s="14"/>
      <c r="BZ42" s="14"/>
      <c r="CA42" s="14"/>
      <c r="CB42" s="14"/>
      <c r="CC42" s="15"/>
      <c r="CD42" s="16">
        <v>398.625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22" t="s">
        <v>167</v>
      </c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s="6" customFormat="1" ht="30" customHeight="1">
      <c r="A43" s="9" t="s">
        <v>46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47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3">
        <f>BT46+BT47+BT49+BT51+BT52+BT56</f>
        <v>25699.059999999998</v>
      </c>
      <c r="BU43" s="14"/>
      <c r="BV43" s="14"/>
      <c r="BW43" s="14"/>
      <c r="BX43" s="14"/>
      <c r="BY43" s="14"/>
      <c r="BZ43" s="14"/>
      <c r="CA43" s="14"/>
      <c r="CB43" s="14"/>
      <c r="CC43" s="15"/>
      <c r="CD43" s="16">
        <f>SUM(CD44:CM56)</f>
        <v>24336.873239999997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6" customFormat="1" ht="15" customHeight="1">
      <c r="A44" s="9" t="s">
        <v>48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49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3"/>
      <c r="BU44" s="14"/>
      <c r="BV44" s="14"/>
      <c r="BW44" s="14"/>
      <c r="BX44" s="14"/>
      <c r="BY44" s="14"/>
      <c r="BZ44" s="14"/>
      <c r="CA44" s="14"/>
      <c r="CB44" s="14"/>
      <c r="CC44" s="15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6" customFormat="1" ht="45" customHeight="1">
      <c r="A45" s="9" t="s">
        <v>50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51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3"/>
      <c r="BU45" s="14"/>
      <c r="BV45" s="14"/>
      <c r="BW45" s="14"/>
      <c r="BX45" s="14"/>
      <c r="BY45" s="14"/>
      <c r="BZ45" s="14"/>
      <c r="CA45" s="14"/>
      <c r="CB45" s="14"/>
      <c r="CC45" s="15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6" customFormat="1" ht="15" customHeight="1">
      <c r="A46" s="9" t="s">
        <v>52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53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3">
        <v>16245.12</v>
      </c>
      <c r="BU46" s="14"/>
      <c r="BV46" s="14"/>
      <c r="BW46" s="14"/>
      <c r="BX46" s="14"/>
      <c r="BY46" s="14"/>
      <c r="BZ46" s="14"/>
      <c r="CA46" s="14"/>
      <c r="CB46" s="14"/>
      <c r="CC46" s="15"/>
      <c r="CD46" s="16">
        <v>16045.7335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6" customFormat="1" ht="15" customHeight="1">
      <c r="A47" s="9" t="s">
        <v>54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21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3">
        <v>3258.99</v>
      </c>
      <c r="BU47" s="14"/>
      <c r="BV47" s="14"/>
      <c r="BW47" s="14"/>
      <c r="BX47" s="14"/>
      <c r="BY47" s="14"/>
      <c r="BZ47" s="14"/>
      <c r="CA47" s="14"/>
      <c r="CB47" s="14"/>
      <c r="CC47" s="15"/>
      <c r="CD47" s="16">
        <f>294.327+56.6224+2318.36157+369.43953+725.85254</f>
        <v>3764.60304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45" customHeight="1">
      <c r="A48" s="9" t="s">
        <v>55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104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3"/>
      <c r="BU48" s="14"/>
      <c r="BV48" s="14"/>
      <c r="BW48" s="14"/>
      <c r="BX48" s="14"/>
      <c r="BY48" s="14"/>
      <c r="BZ48" s="14"/>
      <c r="CA48" s="14"/>
      <c r="CB48" s="14"/>
      <c r="CC48" s="15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6" customFormat="1" ht="15" customHeight="1">
      <c r="A49" s="9" t="s">
        <v>56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105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3">
        <v>3119.37</v>
      </c>
      <c r="BU49" s="14"/>
      <c r="BV49" s="14"/>
      <c r="BW49" s="14"/>
      <c r="BX49" s="14"/>
      <c r="BY49" s="14"/>
      <c r="BZ49" s="14"/>
      <c r="CA49" s="14"/>
      <c r="CB49" s="14"/>
      <c r="CC49" s="15"/>
      <c r="CD49" s="16">
        <f>2635.97133+1738.98369</f>
        <v>4374.955019999999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6" customFormat="1" ht="15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106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3"/>
      <c r="BU50" s="14"/>
      <c r="BV50" s="14"/>
      <c r="BW50" s="14"/>
      <c r="BX50" s="14"/>
      <c r="BY50" s="14"/>
      <c r="BZ50" s="14"/>
      <c r="CA50" s="14"/>
      <c r="CB50" s="14"/>
      <c r="CC50" s="15"/>
      <c r="CD50" s="16"/>
      <c r="CE50" s="17"/>
      <c r="CF50" s="17"/>
      <c r="CG50" s="17"/>
      <c r="CH50" s="17"/>
      <c r="CI50" s="17"/>
      <c r="CJ50" s="17"/>
      <c r="CK50" s="17"/>
      <c r="CL50" s="17"/>
      <c r="CM50" s="18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15" customHeight="1">
      <c r="A51" s="9" t="s">
        <v>61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22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3">
        <v>161.41</v>
      </c>
      <c r="BU51" s="14"/>
      <c r="BV51" s="14"/>
      <c r="BW51" s="14"/>
      <c r="BX51" s="14"/>
      <c r="BY51" s="14"/>
      <c r="BZ51" s="14"/>
      <c r="CA51" s="14"/>
      <c r="CB51" s="14"/>
      <c r="CC51" s="15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19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6" customFormat="1" ht="15" customHeight="1">
      <c r="A52" s="9" t="s">
        <v>107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23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3">
        <v>76.17</v>
      </c>
      <c r="BU52" s="14"/>
      <c r="BV52" s="14"/>
      <c r="BW52" s="14"/>
      <c r="BX52" s="14"/>
      <c r="BY52" s="14"/>
      <c r="BZ52" s="14"/>
      <c r="CA52" s="14"/>
      <c r="CB52" s="14"/>
      <c r="CC52" s="15"/>
      <c r="CD52" s="16">
        <f>0.215+25.459+57.01</f>
        <v>82.684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19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6" customFormat="1" ht="72.75" customHeight="1">
      <c r="A53" s="9" t="s">
        <v>108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58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3" t="s">
        <v>33</v>
      </c>
      <c r="BU53" s="14"/>
      <c r="BV53" s="14"/>
      <c r="BW53" s="14"/>
      <c r="BX53" s="14"/>
      <c r="BY53" s="14"/>
      <c r="BZ53" s="14"/>
      <c r="CA53" s="14"/>
      <c r="CB53" s="14"/>
      <c r="CC53" s="15"/>
      <c r="CD53" s="16"/>
      <c r="CE53" s="17"/>
      <c r="CF53" s="17"/>
      <c r="CG53" s="17"/>
      <c r="CH53" s="17"/>
      <c r="CI53" s="17"/>
      <c r="CJ53" s="17"/>
      <c r="CK53" s="17"/>
      <c r="CL53" s="17"/>
      <c r="CM53" s="18"/>
      <c r="CN53" s="19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6" customFormat="1" ht="30" customHeight="1">
      <c r="A54" s="9" t="s">
        <v>109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59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60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3" t="s">
        <v>33</v>
      </c>
      <c r="BU54" s="14"/>
      <c r="BV54" s="14"/>
      <c r="BW54" s="14"/>
      <c r="BX54" s="14"/>
      <c r="BY54" s="14"/>
      <c r="BZ54" s="14"/>
      <c r="CA54" s="14"/>
      <c r="CB54" s="14"/>
      <c r="CC54" s="15"/>
      <c r="CD54" s="16"/>
      <c r="CE54" s="17"/>
      <c r="CF54" s="17"/>
      <c r="CG54" s="17"/>
      <c r="CH54" s="17"/>
      <c r="CI54" s="17"/>
      <c r="CJ54" s="17"/>
      <c r="CK54" s="17"/>
      <c r="CL54" s="17"/>
      <c r="CM54" s="18"/>
      <c r="CN54" s="19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1"/>
    </row>
    <row r="55" spans="1:108" s="6" customFormat="1" ht="111.75" customHeight="1">
      <c r="A55" s="9" t="s">
        <v>110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62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3" t="s">
        <v>33</v>
      </c>
      <c r="BU55" s="14"/>
      <c r="BV55" s="14"/>
      <c r="BW55" s="14"/>
      <c r="BX55" s="14"/>
      <c r="BY55" s="14"/>
      <c r="BZ55" s="14"/>
      <c r="CA55" s="14"/>
      <c r="CB55" s="14"/>
      <c r="CC55" s="15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1"/>
    </row>
    <row r="56" spans="1:108" s="6" customFormat="1" ht="30" customHeight="1">
      <c r="A56" s="9" t="s">
        <v>111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112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3">
        <v>2838</v>
      </c>
      <c r="BU56" s="14"/>
      <c r="BV56" s="14"/>
      <c r="BW56" s="14"/>
      <c r="BX56" s="14"/>
      <c r="BY56" s="14"/>
      <c r="BZ56" s="14"/>
      <c r="CA56" s="14"/>
      <c r="CB56" s="14"/>
      <c r="CC56" s="15"/>
      <c r="CD56" s="16">
        <f>4.3+64.59768</f>
        <v>68.89768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19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s="6" customFormat="1" ht="45" customHeight="1">
      <c r="A57" s="9" t="s">
        <v>15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24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3" t="s">
        <v>33</v>
      </c>
      <c r="BU57" s="14"/>
      <c r="BV57" s="14"/>
      <c r="BW57" s="14"/>
      <c r="BX57" s="14"/>
      <c r="BY57" s="14"/>
      <c r="BZ57" s="14"/>
      <c r="CA57" s="14"/>
      <c r="CB57" s="14"/>
      <c r="CC57" s="15"/>
      <c r="CD57" s="16">
        <v>13589.04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22" t="s">
        <v>170</v>
      </c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4"/>
    </row>
    <row r="58" spans="1:108" s="6" customFormat="1" ht="30" customHeight="1">
      <c r="A58" s="9" t="s">
        <v>16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63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6" t="s">
        <v>33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/>
      <c r="CE58" s="17"/>
      <c r="CF58" s="17"/>
      <c r="CG58" s="17"/>
      <c r="CH58" s="17"/>
      <c r="CI58" s="17"/>
      <c r="CJ58" s="17"/>
      <c r="CK58" s="17"/>
      <c r="CL58" s="17"/>
      <c r="CM58" s="18"/>
      <c r="CN58" s="19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s="6" customFormat="1" ht="45" customHeight="1">
      <c r="A59" s="9" t="s">
        <v>17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64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3">
        <v>10342.32</v>
      </c>
      <c r="BU59" s="14"/>
      <c r="BV59" s="14"/>
      <c r="BW59" s="14"/>
      <c r="BX59" s="14"/>
      <c r="BY59" s="14"/>
      <c r="BZ59" s="14"/>
      <c r="CA59" s="14"/>
      <c r="CB59" s="14"/>
      <c r="CC59" s="15"/>
      <c r="CD59" s="16">
        <f>14419.32926</f>
        <v>14419.32926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6" customFormat="1" ht="30" customHeight="1">
      <c r="A60" s="9" t="s">
        <v>7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113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65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3">
        <v>4.2535</v>
      </c>
      <c r="BU60" s="14"/>
      <c r="BV60" s="14"/>
      <c r="BW60" s="14"/>
      <c r="BX60" s="14"/>
      <c r="BY60" s="14"/>
      <c r="BZ60" s="14"/>
      <c r="CA60" s="14"/>
      <c r="CB60" s="14"/>
      <c r="CC60" s="15"/>
      <c r="CD60" s="16">
        <v>6.086835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6" customFormat="1" ht="64.5" customHeight="1">
      <c r="A61" s="9" t="s">
        <v>46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114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3">
        <f>BT59/BT60</f>
        <v>2431.4846596920183</v>
      </c>
      <c r="BU61" s="14"/>
      <c r="BV61" s="14"/>
      <c r="BW61" s="14"/>
      <c r="BX61" s="14"/>
      <c r="BY61" s="14"/>
      <c r="BZ61" s="14"/>
      <c r="CA61" s="14"/>
      <c r="CB61" s="14"/>
      <c r="CC61" s="15"/>
      <c r="CD61" s="16">
        <f>CD59/CD60</f>
        <v>2368.9371011371263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6" customFormat="1" ht="57" customHeight="1">
      <c r="A62" s="9" t="s">
        <v>25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67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37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3" t="s">
        <v>37</v>
      </c>
      <c r="BU62" s="14"/>
      <c r="BV62" s="14"/>
      <c r="BW62" s="14"/>
      <c r="BX62" s="14"/>
      <c r="BY62" s="14"/>
      <c r="BZ62" s="14"/>
      <c r="CA62" s="14"/>
      <c r="CB62" s="14"/>
      <c r="CC62" s="15"/>
      <c r="CD62" s="13" t="s">
        <v>37</v>
      </c>
      <c r="CE62" s="14"/>
      <c r="CF62" s="14"/>
      <c r="CG62" s="14"/>
      <c r="CH62" s="14"/>
      <c r="CI62" s="14"/>
      <c r="CJ62" s="14"/>
      <c r="CK62" s="14"/>
      <c r="CL62" s="14"/>
      <c r="CM62" s="15"/>
      <c r="CN62" s="27" t="s">
        <v>37</v>
      </c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08" s="6" customFormat="1" ht="30" customHeight="1">
      <c r="A63" s="9" t="s">
        <v>6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68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69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v>151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3">
        <v>194</v>
      </c>
      <c r="CE63" s="14"/>
      <c r="CF63" s="14"/>
      <c r="CG63" s="14"/>
      <c r="CH63" s="14"/>
      <c r="CI63" s="14"/>
      <c r="CJ63" s="14"/>
      <c r="CK63" s="14"/>
      <c r="CL63" s="14"/>
      <c r="CM63" s="15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s="6" customFormat="1" ht="27.75" customHeight="1">
      <c r="A64" s="9" t="s">
        <v>70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157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71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f>BT65+BT66</f>
        <v>147.88299999999998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139.213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6" customFormat="1" ht="30" customHeight="1">
      <c r="A65" s="9" t="s">
        <v>153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155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71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2.6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5.6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6" customFormat="1" ht="30" customHeight="1">
      <c r="A66" s="9" t="s">
        <v>154</v>
      </c>
      <c r="B66" s="10"/>
      <c r="C66" s="10"/>
      <c r="D66" s="10"/>
      <c r="E66" s="10"/>
      <c r="F66" s="10"/>
      <c r="G66" s="10"/>
      <c r="H66" s="10"/>
      <c r="I66" s="11"/>
      <c r="J66" s="5"/>
      <c r="K66" s="12" t="s">
        <v>156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71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145.283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133.613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6" customFormat="1" ht="30" customHeight="1">
      <c r="A67" s="9" t="s">
        <v>72</v>
      </c>
      <c r="B67" s="10"/>
      <c r="C67" s="10"/>
      <c r="D67" s="10"/>
      <c r="E67" s="10"/>
      <c r="F67" s="10"/>
      <c r="G67" s="10"/>
      <c r="H67" s="10"/>
      <c r="I67" s="11"/>
      <c r="J67" s="5"/>
      <c r="K67" s="12" t="s">
        <v>73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74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f>BT68+BT69+BT70</f>
        <v>303.99499999999995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f>CD68+CD69+CD70</f>
        <v>291.4115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6" customFormat="1" ht="41.25" customHeight="1">
      <c r="A68" s="9" t="s">
        <v>137</v>
      </c>
      <c r="B68" s="10"/>
      <c r="C68" s="10"/>
      <c r="D68" s="10"/>
      <c r="E68" s="10"/>
      <c r="F68" s="10"/>
      <c r="G68" s="10"/>
      <c r="H68" s="10"/>
      <c r="I68" s="11"/>
      <c r="J68" s="5"/>
      <c r="K68" s="12" t="s">
        <v>140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"/>
      <c r="BI68" s="13" t="s">
        <v>74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>
        <v>0.96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3">
        <v>0.96</v>
      </c>
      <c r="CE68" s="14"/>
      <c r="CF68" s="14"/>
      <c r="CG68" s="14"/>
      <c r="CH68" s="14"/>
      <c r="CI68" s="14"/>
      <c r="CJ68" s="14"/>
      <c r="CK68" s="14"/>
      <c r="CL68" s="14"/>
      <c r="CM68" s="15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6" customFormat="1" ht="43.5" customHeight="1">
      <c r="A69" s="9" t="s">
        <v>138</v>
      </c>
      <c r="B69" s="10"/>
      <c r="C69" s="10"/>
      <c r="D69" s="10"/>
      <c r="E69" s="10"/>
      <c r="F69" s="10"/>
      <c r="G69" s="10"/>
      <c r="H69" s="10"/>
      <c r="I69" s="11"/>
      <c r="J69" s="5"/>
      <c r="K69" s="12" t="s">
        <v>141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"/>
      <c r="BI69" s="13" t="s">
        <v>74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>
        <v>295.556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3">
        <v>279.8645</v>
      </c>
      <c r="CE69" s="14"/>
      <c r="CF69" s="14"/>
      <c r="CG69" s="14"/>
      <c r="CH69" s="14"/>
      <c r="CI69" s="14"/>
      <c r="CJ69" s="14"/>
      <c r="CK69" s="14"/>
      <c r="CL69" s="14"/>
      <c r="CM69" s="15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6" customFormat="1" ht="38.25" customHeight="1">
      <c r="A70" s="9" t="s">
        <v>139</v>
      </c>
      <c r="B70" s="10"/>
      <c r="C70" s="10"/>
      <c r="D70" s="10"/>
      <c r="E70" s="10"/>
      <c r="F70" s="10"/>
      <c r="G70" s="10"/>
      <c r="H70" s="10"/>
      <c r="I70" s="11"/>
      <c r="J70" s="5"/>
      <c r="K70" s="12" t="s">
        <v>142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"/>
      <c r="BI70" s="13" t="s">
        <v>74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6">
        <v>7.479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3">
        <v>10.587</v>
      </c>
      <c r="CE70" s="14"/>
      <c r="CF70" s="14"/>
      <c r="CG70" s="14"/>
      <c r="CH70" s="14"/>
      <c r="CI70" s="14"/>
      <c r="CJ70" s="14"/>
      <c r="CK70" s="14"/>
      <c r="CL70" s="14"/>
      <c r="CM70" s="15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6" customFormat="1" ht="30" customHeight="1">
      <c r="A71" s="9" t="s">
        <v>75</v>
      </c>
      <c r="B71" s="10"/>
      <c r="C71" s="10"/>
      <c r="D71" s="10"/>
      <c r="E71" s="10"/>
      <c r="F71" s="10"/>
      <c r="G71" s="10"/>
      <c r="H71" s="10"/>
      <c r="I71" s="11"/>
      <c r="J71" s="5"/>
      <c r="K71" s="12" t="s">
        <v>76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"/>
      <c r="BI71" s="13" t="s">
        <v>74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f>BT72+BT73</f>
        <v>1870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f>CD72+CD73</f>
        <v>1940.6605000000002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6" customFormat="1" ht="30" customHeight="1">
      <c r="A72" s="9" t="s">
        <v>143</v>
      </c>
      <c r="B72" s="10"/>
      <c r="C72" s="10"/>
      <c r="D72" s="10"/>
      <c r="E72" s="10"/>
      <c r="F72" s="10"/>
      <c r="G72" s="10"/>
      <c r="H72" s="10"/>
      <c r="I72" s="11"/>
      <c r="J72" s="5"/>
      <c r="K72" s="12" t="s">
        <v>145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"/>
      <c r="BI72" s="13" t="s">
        <v>74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6">
        <v>89.1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3">
        <v>196.9</v>
      </c>
      <c r="CE72" s="14"/>
      <c r="CF72" s="14"/>
      <c r="CG72" s="14"/>
      <c r="CH72" s="14"/>
      <c r="CI72" s="14"/>
      <c r="CJ72" s="14"/>
      <c r="CK72" s="14"/>
      <c r="CL72" s="14"/>
      <c r="CM72" s="15"/>
      <c r="CN72" s="19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s="6" customFormat="1" ht="30" customHeight="1">
      <c r="A73" s="9" t="s">
        <v>144</v>
      </c>
      <c r="B73" s="10"/>
      <c r="C73" s="10"/>
      <c r="D73" s="10"/>
      <c r="E73" s="10"/>
      <c r="F73" s="10"/>
      <c r="G73" s="10"/>
      <c r="H73" s="10"/>
      <c r="I73" s="11"/>
      <c r="J73" s="5"/>
      <c r="K73" s="12" t="s">
        <v>146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"/>
      <c r="BI73" s="13" t="s">
        <v>74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6">
        <v>1780.9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3">
        <v>1743.7605</v>
      </c>
      <c r="CE73" s="14"/>
      <c r="CF73" s="14"/>
      <c r="CG73" s="14"/>
      <c r="CH73" s="14"/>
      <c r="CI73" s="14"/>
      <c r="CJ73" s="14"/>
      <c r="CK73" s="14"/>
      <c r="CL73" s="14"/>
      <c r="CM73" s="15"/>
      <c r="CN73" s="19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1"/>
    </row>
    <row r="74" spans="1:108" s="6" customFormat="1" ht="15" customHeight="1">
      <c r="A74" s="9" t="s">
        <v>77</v>
      </c>
      <c r="B74" s="10"/>
      <c r="C74" s="10"/>
      <c r="D74" s="10"/>
      <c r="E74" s="10"/>
      <c r="F74" s="10"/>
      <c r="G74" s="10"/>
      <c r="H74" s="10"/>
      <c r="I74" s="11"/>
      <c r="J74" s="5"/>
      <c r="K74" s="12" t="s">
        <v>78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"/>
      <c r="BI74" s="13" t="s">
        <v>79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16">
        <f>BT75+BT76+BT77</f>
        <v>128.386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6">
        <f>CD75+CD76+CD77</f>
        <v>125.553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19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1"/>
    </row>
    <row r="75" spans="1:108" s="6" customFormat="1" ht="30" customHeight="1">
      <c r="A75" s="9" t="s">
        <v>147</v>
      </c>
      <c r="B75" s="10"/>
      <c r="C75" s="10"/>
      <c r="D75" s="10"/>
      <c r="E75" s="10"/>
      <c r="F75" s="10"/>
      <c r="G75" s="10"/>
      <c r="H75" s="10"/>
      <c r="I75" s="11"/>
      <c r="J75" s="5"/>
      <c r="K75" s="12" t="s">
        <v>149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"/>
      <c r="BI75" s="13" t="s">
        <v>79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16">
        <v>0.8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13">
        <v>0.8</v>
      </c>
      <c r="CE75" s="14"/>
      <c r="CF75" s="14"/>
      <c r="CG75" s="14"/>
      <c r="CH75" s="14"/>
      <c r="CI75" s="14"/>
      <c r="CJ75" s="14"/>
      <c r="CK75" s="14"/>
      <c r="CL75" s="14"/>
      <c r="CM75" s="15"/>
      <c r="CN75" s="19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1"/>
    </row>
    <row r="76" spans="1:108" s="6" customFormat="1" ht="30" customHeight="1">
      <c r="A76" s="9" t="s">
        <v>148</v>
      </c>
      <c r="B76" s="10"/>
      <c r="C76" s="10"/>
      <c r="D76" s="10"/>
      <c r="E76" s="10"/>
      <c r="F76" s="10"/>
      <c r="G76" s="10"/>
      <c r="H76" s="10"/>
      <c r="I76" s="11"/>
      <c r="J76" s="5"/>
      <c r="K76" s="12" t="s">
        <v>151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"/>
      <c r="BI76" s="13" t="s">
        <v>79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6">
        <v>124.816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3">
        <v>119.911</v>
      </c>
      <c r="CE76" s="14"/>
      <c r="CF76" s="14"/>
      <c r="CG76" s="14"/>
      <c r="CH76" s="14"/>
      <c r="CI76" s="14"/>
      <c r="CJ76" s="14"/>
      <c r="CK76" s="14"/>
      <c r="CL76" s="14"/>
      <c r="CM76" s="15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1"/>
    </row>
    <row r="77" spans="1:108" s="6" customFormat="1" ht="30" customHeight="1">
      <c r="A77" s="9" t="s">
        <v>150</v>
      </c>
      <c r="B77" s="10"/>
      <c r="C77" s="10"/>
      <c r="D77" s="10"/>
      <c r="E77" s="10"/>
      <c r="F77" s="10"/>
      <c r="G77" s="10"/>
      <c r="H77" s="10"/>
      <c r="I77" s="11"/>
      <c r="J77" s="5"/>
      <c r="K77" s="12" t="s">
        <v>152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"/>
      <c r="BI77" s="13" t="s">
        <v>79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16">
        <v>2.77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3">
        <v>4.842</v>
      </c>
      <c r="CE77" s="14"/>
      <c r="CF77" s="14"/>
      <c r="CG77" s="14"/>
      <c r="CH77" s="14"/>
      <c r="CI77" s="14"/>
      <c r="CJ77" s="14"/>
      <c r="CK77" s="14"/>
      <c r="CL77" s="14"/>
      <c r="CM77" s="15"/>
      <c r="CN77" s="19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1"/>
    </row>
    <row r="78" spans="1:108" s="6" customFormat="1" ht="15" customHeight="1">
      <c r="A78" s="9" t="s">
        <v>80</v>
      </c>
      <c r="B78" s="10"/>
      <c r="C78" s="10"/>
      <c r="D78" s="10"/>
      <c r="E78" s="10"/>
      <c r="F78" s="10"/>
      <c r="G78" s="10"/>
      <c r="H78" s="10"/>
      <c r="I78" s="11"/>
      <c r="J78" s="5"/>
      <c r="K78" s="12" t="s">
        <v>81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7"/>
      <c r="BI78" s="13" t="s">
        <v>66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31">
        <f>(65.941+2.77)/BT74*100</f>
        <v>53.51907528858286</v>
      </c>
      <c r="BU78" s="32"/>
      <c r="BV78" s="32"/>
      <c r="BW78" s="32"/>
      <c r="BX78" s="32"/>
      <c r="BY78" s="32"/>
      <c r="BZ78" s="32"/>
      <c r="CA78" s="32"/>
      <c r="CB78" s="32"/>
      <c r="CC78" s="33"/>
      <c r="CD78" s="13">
        <v>51.31</v>
      </c>
      <c r="CE78" s="14"/>
      <c r="CF78" s="14"/>
      <c r="CG78" s="14"/>
      <c r="CH78" s="14"/>
      <c r="CI78" s="14"/>
      <c r="CJ78" s="14"/>
      <c r="CK78" s="14"/>
      <c r="CL78" s="14"/>
      <c r="CM78" s="15"/>
      <c r="CN78" s="19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1"/>
    </row>
    <row r="79" spans="1:108" s="6" customFormat="1" ht="30" customHeight="1">
      <c r="A79" s="9" t="s">
        <v>82</v>
      </c>
      <c r="B79" s="10"/>
      <c r="C79" s="10"/>
      <c r="D79" s="10"/>
      <c r="E79" s="10"/>
      <c r="F79" s="10"/>
      <c r="G79" s="10"/>
      <c r="H79" s="10"/>
      <c r="I79" s="11"/>
      <c r="J79" s="5"/>
      <c r="K79" s="12" t="s">
        <v>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7"/>
      <c r="BI79" s="13" t="s">
        <v>5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16" t="s">
        <v>33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3"/>
      <c r="CE79" s="14"/>
      <c r="CF79" s="14"/>
      <c r="CG79" s="14"/>
      <c r="CH79" s="14"/>
      <c r="CI79" s="14"/>
      <c r="CJ79" s="14"/>
      <c r="CK79" s="14"/>
      <c r="CL79" s="14"/>
      <c r="CM79" s="15"/>
      <c r="CN79" s="19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1"/>
    </row>
    <row r="80" spans="1:108" s="6" customFormat="1" ht="30" customHeight="1">
      <c r="A80" s="9" t="s">
        <v>84</v>
      </c>
      <c r="B80" s="10"/>
      <c r="C80" s="10"/>
      <c r="D80" s="10"/>
      <c r="E80" s="10"/>
      <c r="F80" s="10"/>
      <c r="G80" s="10"/>
      <c r="H80" s="10"/>
      <c r="I80" s="11"/>
      <c r="J80" s="5"/>
      <c r="K80" s="12" t="s">
        <v>85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7"/>
      <c r="BI80" s="13" t="s">
        <v>5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16" t="s">
        <v>33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3"/>
      <c r="CE80" s="14"/>
      <c r="CF80" s="14"/>
      <c r="CG80" s="14"/>
      <c r="CH80" s="14"/>
      <c r="CI80" s="14"/>
      <c r="CJ80" s="14"/>
      <c r="CK80" s="14"/>
      <c r="CL80" s="14"/>
      <c r="CM80" s="15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1"/>
    </row>
    <row r="81" spans="1:108" s="6" customFormat="1" ht="45" customHeight="1">
      <c r="A81" s="9" t="s">
        <v>86</v>
      </c>
      <c r="B81" s="10"/>
      <c r="C81" s="10"/>
      <c r="D81" s="10"/>
      <c r="E81" s="10"/>
      <c r="F81" s="10"/>
      <c r="G81" s="10"/>
      <c r="H81" s="10"/>
      <c r="I81" s="11"/>
      <c r="J81" s="5"/>
      <c r="K81" s="12" t="s">
        <v>87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7"/>
      <c r="BI81" s="13" t="s">
        <v>66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13">
        <v>3.2</v>
      </c>
      <c r="BU81" s="14"/>
      <c r="BV81" s="14"/>
      <c r="BW81" s="14"/>
      <c r="BX81" s="14"/>
      <c r="BY81" s="14"/>
      <c r="BZ81" s="14"/>
      <c r="CA81" s="14"/>
      <c r="CB81" s="14"/>
      <c r="CC81" s="15"/>
      <c r="CD81" s="13" t="s">
        <v>37</v>
      </c>
      <c r="CE81" s="14"/>
      <c r="CF81" s="14"/>
      <c r="CG81" s="14"/>
      <c r="CH81" s="14"/>
      <c r="CI81" s="14"/>
      <c r="CJ81" s="14"/>
      <c r="CK81" s="14"/>
      <c r="CL81" s="14"/>
      <c r="CM81" s="15"/>
      <c r="CN81" s="27" t="s">
        <v>37</v>
      </c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9"/>
    </row>
    <row r="82" ht="15" customHeight="1">
      <c r="BF82" s="8"/>
    </row>
    <row r="83" s="1" customFormat="1" ht="12.75">
      <c r="G83" s="1" t="s">
        <v>18</v>
      </c>
    </row>
    <row r="84" spans="1:108" s="1" customFormat="1" ht="30" customHeight="1">
      <c r="A84" s="30" t="s">
        <v>166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" customFormat="1" ht="68.25" customHeight="1">
      <c r="A85" s="25" t="s">
        <v>88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</row>
    <row r="86" spans="1:108" s="1" customFormat="1" ht="25.5" customHeight="1">
      <c r="A86" s="25" t="s">
        <v>89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</row>
    <row r="87" spans="1:108" s="1" customFormat="1" ht="25.5" customHeight="1">
      <c r="A87" s="25" t="s">
        <v>115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</row>
    <row r="88" spans="1:108" s="1" customFormat="1" ht="25.5" customHeight="1">
      <c r="A88" s="25" t="s">
        <v>90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</row>
    <row r="89" spans="1:108" s="1" customFormat="1" ht="25.5" customHeight="1">
      <c r="A89" s="25" t="s">
        <v>91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</row>
    <row r="90" spans="1:108" ht="30.75" customHeight="1">
      <c r="A90" s="25" t="s">
        <v>168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2017-04-18T13:50:43Z</dcterms:modified>
  <cp:category/>
  <cp:version/>
  <cp:contentType/>
  <cp:contentStatus/>
</cp:coreProperties>
</file>