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activeTab="0"/>
  </bookViews>
  <sheets>
    <sheet name="приложение 7.1" sheetId="1" r:id="rId1"/>
    <sheet name="приложение 7.2" sheetId="2" r:id="rId2"/>
    <sheet name="приложение 10" sheetId="3" state="hidden" r:id="rId3"/>
    <sheet name="приложение 11.1 форма" sheetId="4" state="hidden" r:id="rId4"/>
    <sheet name="приложение 11.2 форма" sheetId="5" state="hidden" r:id="rId5"/>
    <sheet name="приложение 8" sheetId="6" r:id="rId6"/>
    <sheet name="приложение 9" sheetId="7" r:id="rId7"/>
    <sheet name="приложение 11.1" sheetId="8" r:id="rId8"/>
    <sheet name="приложение 11.2" sheetId="9" r:id="rId9"/>
    <sheet name="приложение 12" sheetId="10" r:id="rId10"/>
    <sheet name="приложение 13" sheetId="11" r:id="rId11"/>
  </sheets>
  <definedNames>
    <definedName name="_xlnm.Print_Area" localSheetId="0">'приложение 7.1'!$A$1:$W$33</definedName>
    <definedName name="_xlnm.Print_Area" localSheetId="5">'приложение 8'!$A$1:$M$46</definedName>
  </definedNames>
  <calcPr fullCalcOnLoad="1"/>
</workbook>
</file>

<file path=xl/sharedStrings.xml><?xml version="1.0" encoding="utf-8"?>
<sst xmlns="http://schemas.openxmlformats.org/spreadsheetml/2006/main" count="1394" uniqueCount="425">
  <si>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</si>
  <si>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</si>
  <si>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</si>
  <si>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</si>
  <si>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</si>
  <si>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</si>
  <si>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</si>
  <si>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</si>
  <si>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</si>
  <si>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</si>
  <si>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</si>
  <si>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</si>
  <si>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</si>
  <si>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</si>
  <si>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</si>
  <si>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</si>
  <si>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</si>
  <si>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</si>
  <si>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</si>
  <si>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</si>
  <si>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</si>
  <si>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</si>
  <si>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</si>
  <si>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</si>
  <si>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</si>
  <si>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</si>
  <si>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</si>
  <si>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</si>
  <si>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</si>
  <si>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</si>
  <si>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</si>
  <si>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</si>
  <si>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</si>
  <si>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</si>
  <si>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</si>
  <si>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</si>
  <si>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</si>
  <si>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</si>
  <si>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</si>
  <si>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</si>
  <si>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</si>
  <si>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</si>
  <si>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</si>
  <si>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</si>
  <si>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</si>
  <si>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</si>
  <si>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</si>
  <si>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</si>
  <si>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</si>
  <si>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</si>
  <si>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</si>
  <si>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</si>
  <si>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</si>
  <si>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</si>
  <si>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</si>
  <si>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</si>
  <si>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</si>
  <si>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</si>
  <si>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</si>
  <si>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</si>
  <si>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</si>
  <si>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</si>
  <si>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</si>
  <si>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</si>
  <si>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</si>
  <si>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</si>
  <si>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</si>
  <si>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</si>
  <si>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</si>
  <si>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</si>
  <si>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</si>
  <si>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</si>
  <si>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</si>
  <si>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</si>
  <si>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</si>
  <si>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</si>
  <si>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</si>
  <si>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</si>
  <si>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</si>
  <si>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</si>
  <si>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</si>
  <si>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</si>
  <si>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</si>
  <si>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</si>
  <si>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</si>
  <si>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</si>
  <si>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</si>
  <si>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</si>
  <si>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</si>
  <si>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</si>
  <si>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</si>
  <si>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</si>
  <si>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</si>
  <si>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</si>
  <si>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</si>
  <si>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</si>
  <si>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</si>
  <si>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</si>
  <si>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</si>
  <si>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</si>
  <si>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</si>
  <si>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</si>
  <si>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</si>
  <si>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</si>
  <si>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</si>
  <si>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</si>
  <si>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</si>
  <si>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</si>
  <si>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</si>
  <si>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</si>
  <si>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</si>
  <si>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</si>
  <si>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</si>
  <si>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</si>
  <si>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</si>
  <si>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</si>
  <si>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</si>
  <si>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</si>
  <si>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</si>
  <si>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</si>
  <si>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</si>
  <si>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</si>
  <si>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</si>
  <si>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</si>
  <si>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</si>
  <si>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</si>
  <si>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</si>
  <si>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</si>
  <si>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</si>
  <si>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</si>
  <si>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</si>
  <si>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</si>
  <si>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</si>
  <si>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</si>
  <si>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</si>
  <si>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</si>
  <si>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</si>
  <si>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</si>
  <si>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</si>
  <si>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</si>
  <si>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</si>
  <si>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</si>
  <si>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</si>
  <si>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</si>
  <si>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</si>
  <si>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</si>
  <si>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</si>
  <si>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</si>
  <si>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</si>
  <si>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</si>
  <si>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</si>
  <si>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</si>
  <si>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</si>
  <si>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</si>
  <si>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</si>
  <si>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</si>
  <si>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</si>
  <si>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</si>
  <si>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</si>
  <si>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</si>
  <si>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</si>
  <si>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</si>
  <si>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</si>
  <si>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</si>
  <si>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</si>
  <si>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</si>
  <si>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</si>
  <si>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</si>
  <si>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</si>
  <si>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</si>
  <si>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</si>
  <si>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</si>
  <si>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</si>
  <si>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</si>
  <si>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</si>
  <si>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</si>
  <si>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</si>
  <si>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</si>
  <si>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</si>
  <si>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</si>
  <si>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</si>
  <si>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</si>
  <si>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</si>
  <si>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</si>
  <si>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</si>
  <si>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</si>
  <si>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</si>
  <si>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</si>
  <si>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</si>
  <si>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</si>
  <si>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</si>
  <si>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</si>
  <si>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</si>
  <si>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</si>
  <si>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</si>
  <si>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</si>
  <si>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</si>
  <si>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</si>
  <si>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</si>
  <si>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</si>
  <si>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</si>
  <si>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</si>
  <si>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</si>
  <si>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</si>
  <si>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</si>
  <si>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</si>
  <si>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</si>
  <si>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</si>
  <si>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</si>
  <si>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</si>
  <si>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</si>
  <si>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</si>
  <si>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</si>
  <si>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</si>
  <si>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</si>
  <si>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</si>
  <si>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</si>
  <si>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</si>
  <si>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</si>
  <si>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</si>
  <si>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</si>
  <si>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</si>
  <si>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</si>
  <si>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</si>
  <si>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</si>
  <si>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</si>
  <si>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</si>
  <si>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</si>
  <si>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</si>
  <si>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</si>
  <si>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</si>
  <si>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</si>
  <si>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</si>
  <si>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</si>
  <si>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</si>
  <si>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</si>
  <si>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</si>
  <si>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</si>
  <si>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</si>
  <si>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</si>
  <si>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</si>
  <si>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</si>
  <si>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</si>
  <si>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</si>
  <si>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</si>
  <si>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</si>
  <si>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</si>
  <si>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</si>
  <si>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</si>
  <si>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</si>
  <si>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</si>
  <si>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</si>
  <si>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</si>
  <si>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</si>
  <si>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</si>
  <si>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</si>
  <si>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</si>
  <si>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</si>
  <si>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</si>
  <si>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</si>
  <si>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</si>
  <si>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</si>
  <si>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</si>
  <si>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</si>
  <si>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</si>
  <si>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</si>
  <si>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</si>
  <si>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</si>
  <si>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</si>
  <si>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</si>
  <si>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</si>
  <si>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</si>
  <si>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</si>
  <si>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</si>
  <si>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</si>
  <si>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</si>
  <si>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</si>
  <si>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</si>
  <si>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</si>
  <si>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</si>
  <si>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</si>
  <si>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</si>
  <si>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</si>
  <si>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</si>
  <si>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</si>
  <si>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</si>
  <si>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</si>
  <si>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</si>
  <si>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</si>
  <si>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</si>
  <si>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</si>
  <si>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</si>
  <si>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</si>
  <si>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</si>
  <si>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</si>
  <si>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</si>
  <si>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</si>
  <si>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</si>
  <si>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</si>
  <si>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</si>
  <si>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</si>
  <si>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</si>
  <si>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</si>
  <si>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</si>
  <si>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</si>
  <si>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</si>
  <si>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</si>
  <si>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</si>
  <si>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</si>
  <si>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</si>
  <si>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</si>
  <si>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</si>
  <si>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</si>
  <si>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</si>
  <si>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</si>
  <si>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</si>
  <si>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</si>
  <si>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</si>
  <si>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</si>
  <si>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</si>
  <si>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</si>
  <si>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</si>
  <si>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</si>
  <si>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</si>
  <si>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</si>
  <si>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</si>
  <si>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</si>
  <si>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</si>
  <si>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</si>
  <si>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</si>
  <si>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</si>
  <si>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</si>
  <si>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</si>
  <si>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</si>
  <si>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</si>
  <si>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</si>
  <si>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</si>
  <si>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</si>
  <si>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</si>
  <si>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</si>
  <si>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</si>
  <si>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</si>
  <si>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</si>
  <si>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</si>
  <si>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</si>
  <si>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</si>
  <si>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</si>
  <si>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</si>
  <si>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</si>
  <si>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</si>
  <si>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</si>
  <si>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</si>
  <si>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</si>
  <si>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</si>
  <si>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</si>
  <si>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</si>
  <si>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</si>
  <si>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</si>
  <si>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</si>
  <si>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</si>
  <si>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</si>
  <si>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</si>
  <si>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</si>
  <si>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</si>
  <si>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</si>
  <si>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</si>
  <si>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</si>
  <si>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</si>
  <si>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</si>
  <si>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</si>
  <si>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</si>
  <si>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</si>
  <si>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</si>
  <si>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</si>
  <si>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</si>
  <si>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</si>
  <si>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</si>
  <si>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</si>
  <si>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</si>
  <si>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</si>
  <si>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</si>
  <si>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</si>
  <si>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</si>
  <si>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</si>
  <si>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</si>
  <si>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</si>
  <si>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</si>
  <si>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</si>
  <si>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</si>
  <si>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</si>
  <si>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</si>
  <si>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</si>
  <si>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</si>
  <si>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</si>
  <si>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</si>
  <si>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</si>
  <si>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</si>
  <si>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</si>
  <si>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</si>
  <si>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</si>
  <si>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</si>
  <si>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</si>
  <si>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</si>
  <si>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Отчет об исполнении основных этапов работ по реализации инвестиционной программы компании ООО "ЙОЭсК" за 1 квартал 2018 года (представляется ежеквартально)</t>
  </si>
  <si>
    <t>Отчет об источниках финансирования инвестиционных программ, млн. рублей без НДС за 2018 год (представляется ежеквартально)</t>
  </si>
  <si>
    <t>Отчет о вводах/выводах объектов ООО "ЙОЭсК" за 2018 год
(представляется ежеквартально)</t>
  </si>
  <si>
    <t>Отчетный период I квартал 2018 г.</t>
  </si>
  <si>
    <t>по состоянию на 31.03.2018 г.</t>
  </si>
  <si>
    <t>Директор ООО "ЙОЭсК"</t>
  </si>
  <si>
    <t xml:space="preserve">___________ И.В. Кулалаев </t>
  </si>
  <si>
    <t>Финансовые показатели за отчетный период, тыс. руб. без НДС (1 квартал 2018 года/ 2018 год)</t>
  </si>
  <si>
    <t>Форма представления показателей финансовой отчетности ООО "ЙОЭсК" за 2018 год 
(представляется ежеквартально)</t>
  </si>
  <si>
    <t>Отчет о техническом состоянии объектов за 2018 год
(представляется ежеквартально)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</si>
  <si>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</si>
  <si>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</si>
  <si>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</si>
  <si>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</si>
  <si>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</si>
  <si>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Торги признаны несостоявшимися. Изменение условий лизинга (отменена скидка по программе минпромторга), повторные торги.</t>
  </si>
  <si>
    <t>Объем финансирования
 2018 год</t>
  </si>
  <si>
    <t>За отчетный квартал/ 1 квартал 2018 года</t>
  </si>
  <si>
    <t>За 2018 год (нарастающим итогом)</t>
  </si>
  <si>
    <t>01.2018</t>
  </si>
  <si>
    <t>12.2020</t>
  </si>
  <si>
    <t>03.2018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</si>
</sst>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12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171" fontId="1" fillId="0" borderId="24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vertical="center" wrapText="1"/>
    </xf>
    <xf numFmtId="171" fontId="0" fillId="0" borderId="15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vertical="center"/>
    </xf>
    <xf numFmtId="171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9" fontId="0" fillId="0" borderId="10" xfId="54" applyNumberFormat="1" applyFont="1" applyBorder="1" applyAlignment="1">
      <alignment horizontal="center" wrapText="1"/>
      <protection/>
    </xf>
    <xf numFmtId="171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177" fontId="0" fillId="0" borderId="11" xfId="54" applyNumberFormat="1" applyFont="1" applyFill="1" applyBorder="1">
      <alignment/>
      <protection/>
    </xf>
    <xf numFmtId="177" fontId="0" fillId="0" borderId="14" xfId="54" applyNumberFormat="1" applyFont="1" applyFill="1" applyBorder="1" applyAlignment="1">
      <alignment vertical="center"/>
      <protection/>
    </xf>
    <xf numFmtId="169" fontId="0" fillId="0" borderId="15" xfId="54" applyNumberFormat="1" applyFont="1" applyBorder="1" applyAlignment="1">
      <alignment horizont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171" fontId="1" fillId="0" borderId="0" xfId="0" applyNumberFormat="1" applyFont="1" applyFill="1" applyBorder="1" applyAlignment="1">
      <alignment horizontal="center" vertical="center" wrapText="1"/>
    </xf>
    <xf numFmtId="169" fontId="0" fillId="0" borderId="12" xfId="54" applyNumberFormat="1" applyFont="1" applyBorder="1" applyAlignment="1">
      <alignment wrapText="1"/>
      <protection/>
    </xf>
    <xf numFmtId="169" fontId="0" fillId="0" borderId="13" xfId="54" applyNumberFormat="1" applyFont="1" applyBorder="1" applyAlignment="1">
      <alignment wrapText="1"/>
      <protection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14" fontId="25" fillId="0" borderId="0" xfId="55" applyNumberFormat="1" applyFont="1" applyFill="1" applyBorder="1" applyAlignment="1">
      <alignment horizontal="right"/>
      <protection/>
    </xf>
    <xf numFmtId="171" fontId="1" fillId="0" borderId="35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3" fontId="29" fillId="0" borderId="13" xfId="54" applyNumberFormat="1" applyFont="1" applyFill="1" applyBorder="1" applyAlignment="1">
      <alignment horizontal="center" wrapText="1"/>
      <protection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1" fontId="36" fillId="0" borderId="34" xfId="0" applyNumberFormat="1" applyFont="1" applyFill="1" applyBorder="1" applyAlignment="1">
      <alignment horizontal="center" vertical="center" wrapText="1"/>
    </xf>
    <xf numFmtId="171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8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20" borderId="11" xfId="54" applyNumberFormat="1" applyFont="1" applyFill="1" applyBorder="1" applyAlignment="1">
      <alignment horizontal="center" wrapText="1"/>
      <protection/>
    </xf>
    <xf numFmtId="177" fontId="22" fillId="20" borderId="10" xfId="54" applyNumberFormat="1" applyFont="1" applyFill="1" applyBorder="1" applyAlignment="1">
      <alignment horizontal="center" wrapText="1"/>
      <protection/>
    </xf>
    <xf numFmtId="177" fontId="22" fillId="2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177" fontId="38" fillId="0" borderId="0" xfId="54" applyNumberFormat="1" applyFont="1" applyAlignment="1">
      <alignment horizontal="left" wrapText="1"/>
      <protection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9"/>
  <sheetViews>
    <sheetView tabSelected="1" zoomScale="55" zoomScaleNormal="55" zoomScalePageLayoutView="0" workbookViewId="0" topLeftCell="A1">
      <pane ySplit="14" topLeftCell="A18" activePane="bottomLeft" state="frozen"/>
      <selection pane="topLeft" activeCell="G18" sqref="G18"/>
      <selection pane="bottomLeft" activeCell="W25" sqref="W25:W27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62" t="s">
        <v>402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</row>
    <row r="7" ht="19.5">
      <c r="W7" s="199" t="s">
        <v>392</v>
      </c>
    </row>
    <row r="8" spans="4:23" ht="19.5">
      <c r="D8" s="218"/>
      <c r="E8" s="218"/>
      <c r="F8" s="218"/>
      <c r="G8" s="218"/>
      <c r="H8" s="218"/>
      <c r="I8" s="218"/>
      <c r="J8" s="218"/>
      <c r="K8" s="218"/>
      <c r="L8" s="218"/>
      <c r="M8" s="218"/>
      <c r="W8" s="199" t="s">
        <v>408</v>
      </c>
    </row>
    <row r="9" spans="4:23" ht="19.5">
      <c r="D9" s="218"/>
      <c r="E9" s="218"/>
      <c r="F9" s="218"/>
      <c r="G9" s="218"/>
      <c r="H9" s="218"/>
      <c r="I9" s="218"/>
      <c r="J9" s="218"/>
      <c r="K9" s="218"/>
      <c r="L9" s="218"/>
      <c r="M9" s="218"/>
      <c r="W9" s="200" t="s">
        <v>409</v>
      </c>
    </row>
    <row r="10" spans="4:23" ht="19.5"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W10" s="229">
        <v>43231</v>
      </c>
    </row>
    <row r="11" ht="16.5" thickBot="1"/>
    <row r="12" spans="1:23" ht="126" customHeight="1">
      <c r="A12" s="264" t="s">
        <v>47</v>
      </c>
      <c r="B12" s="256" t="s">
        <v>69</v>
      </c>
      <c r="C12" s="256" t="s">
        <v>370</v>
      </c>
      <c r="D12" s="256" t="s">
        <v>216</v>
      </c>
      <c r="E12" s="256"/>
      <c r="F12" s="256"/>
      <c r="G12" s="256"/>
      <c r="H12" s="256"/>
      <c r="I12" s="256"/>
      <c r="J12" s="256"/>
      <c r="K12" s="256"/>
      <c r="L12" s="256"/>
      <c r="M12" s="256"/>
      <c r="N12" s="256" t="s">
        <v>239</v>
      </c>
      <c r="O12" s="256"/>
      <c r="P12" s="266" t="s">
        <v>401</v>
      </c>
      <c r="Q12" s="267"/>
      <c r="R12" s="270" t="s">
        <v>371</v>
      </c>
      <c r="S12" s="256" t="s">
        <v>111</v>
      </c>
      <c r="T12" s="256"/>
      <c r="U12" s="256"/>
      <c r="V12" s="256"/>
      <c r="W12" s="260" t="s">
        <v>49</v>
      </c>
    </row>
    <row r="13" spans="1:23" ht="31.5" customHeight="1">
      <c r="A13" s="265"/>
      <c r="B13" s="257"/>
      <c r="C13" s="257"/>
      <c r="D13" s="257" t="s">
        <v>50</v>
      </c>
      <c r="E13" s="257"/>
      <c r="F13" s="257" t="s">
        <v>51</v>
      </c>
      <c r="G13" s="257"/>
      <c r="H13" s="257" t="s">
        <v>52</v>
      </c>
      <c r="I13" s="257"/>
      <c r="J13" s="257" t="s">
        <v>53</v>
      </c>
      <c r="K13" s="257"/>
      <c r="L13" s="257" t="s">
        <v>54</v>
      </c>
      <c r="M13" s="257"/>
      <c r="N13" s="257"/>
      <c r="O13" s="257"/>
      <c r="P13" s="268"/>
      <c r="Q13" s="269"/>
      <c r="R13" s="271"/>
      <c r="S13" s="257" t="s">
        <v>84</v>
      </c>
      <c r="T13" s="257" t="s">
        <v>106</v>
      </c>
      <c r="U13" s="257" t="s">
        <v>104</v>
      </c>
      <c r="V13" s="257"/>
      <c r="W13" s="261"/>
    </row>
    <row r="14" spans="1:23" ht="81.75" customHeight="1">
      <c r="A14" s="265"/>
      <c r="B14" s="257"/>
      <c r="C14" s="257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71"/>
      <c r="S14" s="257"/>
      <c r="T14" s="257"/>
      <c r="U14" s="18" t="s">
        <v>103</v>
      </c>
      <c r="V14" s="18" t="s">
        <v>105</v>
      </c>
      <c r="W14" s="261"/>
    </row>
    <row r="15" spans="1:23" s="9" customFormat="1" ht="15.75">
      <c r="A15" s="19"/>
      <c r="B15" s="18" t="s">
        <v>70</v>
      </c>
      <c r="C15" s="164">
        <f>C24</f>
        <v>13.97316013</v>
      </c>
      <c r="D15" s="164">
        <f aca="true" t="shared" si="0" ref="D15:W15">D24</f>
        <v>5.07194221</v>
      </c>
      <c r="E15" s="164">
        <f t="shared" si="0"/>
        <v>0.13887456</v>
      </c>
      <c r="F15" s="164">
        <f t="shared" si="0"/>
        <v>1.7531104899999999</v>
      </c>
      <c r="G15" s="164">
        <f t="shared" si="0"/>
        <v>0.13887456</v>
      </c>
      <c r="H15" s="164">
        <f t="shared" si="0"/>
        <v>1.11136524</v>
      </c>
      <c r="I15" s="164">
        <f t="shared" si="0"/>
        <v>0</v>
      </c>
      <c r="J15" s="164">
        <f t="shared" si="0"/>
        <v>1.11136524</v>
      </c>
      <c r="K15" s="164">
        <f t="shared" si="0"/>
        <v>0</v>
      </c>
      <c r="L15" s="164">
        <f t="shared" si="0"/>
        <v>1.11136524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0.11769030508474577</v>
      </c>
      <c r="Q15" s="164">
        <f t="shared" si="0"/>
        <v>0.11769030508474577</v>
      </c>
      <c r="R15" s="164">
        <f t="shared" si="0"/>
        <v>4.93306765</v>
      </c>
      <c r="S15" s="164">
        <f t="shared" si="0"/>
        <v>4.93306765</v>
      </c>
      <c r="T15" s="164">
        <f t="shared" si="0"/>
        <v>2.5932513633993897</v>
      </c>
      <c r="U15" s="164">
        <f t="shared" si="0"/>
        <v>0</v>
      </c>
      <c r="V15" s="164">
        <f t="shared" si="0"/>
        <v>1.71235544</v>
      </c>
      <c r="W15" s="164">
        <f t="shared" si="0"/>
        <v>0</v>
      </c>
    </row>
    <row r="16" spans="1:23" ht="15.75">
      <c r="A16" s="19" t="s">
        <v>33</v>
      </c>
      <c r="B16" s="18" t="s">
        <v>110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</row>
    <row r="17" spans="1:23" ht="31.5">
      <c r="A17" s="19" t="s">
        <v>34</v>
      </c>
      <c r="B17" s="18" t="s">
        <v>107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</row>
    <row r="18" spans="1:23" ht="31.5">
      <c r="A18" s="19" t="s">
        <v>35</v>
      </c>
      <c r="B18" s="18" t="s">
        <v>194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</row>
    <row r="19" spans="1:23" ht="15.75">
      <c r="A19" s="19" t="s">
        <v>46</v>
      </c>
      <c r="B19" s="18" t="s">
        <v>108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</row>
    <row r="20" spans="1:23" ht="31.5">
      <c r="A20" s="19" t="s">
        <v>63</v>
      </c>
      <c r="B20" s="18" t="s">
        <v>109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</row>
    <row r="21" spans="1:23" ht="31.5">
      <c r="A21" s="19" t="s">
        <v>174</v>
      </c>
      <c r="B21" s="18" t="s">
        <v>384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</row>
    <row r="22" spans="1:23" ht="15.75">
      <c r="A22" s="19" t="s">
        <v>36</v>
      </c>
      <c r="B22" s="18" t="s">
        <v>80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</row>
    <row r="23" spans="1:23" ht="31.5">
      <c r="A23" s="31" t="s">
        <v>37</v>
      </c>
      <c r="B23" s="18" t="s">
        <v>107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</row>
    <row r="24" spans="1:23" ht="15.75">
      <c r="A24" s="31" t="s">
        <v>38</v>
      </c>
      <c r="B24" s="18" t="s">
        <v>215</v>
      </c>
      <c r="C24" s="164">
        <f>SUM(C25:C27)</f>
        <v>13.97316013</v>
      </c>
      <c r="D24" s="164">
        <f aca="true" t="shared" si="1" ref="D24:V24">SUM(D25:D27)</f>
        <v>5.07194221</v>
      </c>
      <c r="E24" s="164">
        <f t="shared" si="1"/>
        <v>0.13887456</v>
      </c>
      <c r="F24" s="164">
        <f t="shared" si="1"/>
        <v>1.7531104899999999</v>
      </c>
      <c r="G24" s="164">
        <f t="shared" si="1"/>
        <v>0.13887456</v>
      </c>
      <c r="H24" s="164">
        <f t="shared" si="1"/>
        <v>1.11136524</v>
      </c>
      <c r="I24" s="164">
        <f t="shared" si="1"/>
        <v>0</v>
      </c>
      <c r="J24" s="164">
        <f t="shared" si="1"/>
        <v>1.11136524</v>
      </c>
      <c r="K24" s="164">
        <f t="shared" si="1"/>
        <v>0</v>
      </c>
      <c r="L24" s="164">
        <f t="shared" si="1"/>
        <v>1.11136524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0.11769030508474577</v>
      </c>
      <c r="Q24" s="164">
        <f t="shared" si="1"/>
        <v>0.11769030508474577</v>
      </c>
      <c r="R24" s="164">
        <f t="shared" si="1"/>
        <v>4.93306765</v>
      </c>
      <c r="S24" s="164">
        <f t="shared" si="1"/>
        <v>4.93306765</v>
      </c>
      <c r="T24" s="164">
        <f t="shared" si="1"/>
        <v>2.5932513633993897</v>
      </c>
      <c r="U24" s="164">
        <f t="shared" si="1"/>
        <v>0</v>
      </c>
      <c r="V24" s="164">
        <f t="shared" si="1"/>
        <v>1.71235544</v>
      </c>
      <c r="W24" s="167"/>
    </row>
    <row r="25" spans="1:23" ht="47.25">
      <c r="A25" s="11">
        <v>1</v>
      </c>
      <c r="B25" s="5" t="s">
        <v>413</v>
      </c>
      <c r="C25" s="235">
        <v>9.87826613</v>
      </c>
      <c r="D25" s="235">
        <v>3.22071221</v>
      </c>
      <c r="E25" s="235">
        <v>0</v>
      </c>
      <c r="F25" s="235">
        <f>0.16933333+0.27739808*2</f>
        <v>0.7241294899999999</v>
      </c>
      <c r="G25" s="243">
        <v>0</v>
      </c>
      <c r="H25" s="235">
        <f>0.27739808*3</f>
        <v>0.83219424</v>
      </c>
      <c r="I25" s="235">
        <v>0</v>
      </c>
      <c r="J25" s="235">
        <f>0.27739808*3</f>
        <v>0.83219424</v>
      </c>
      <c r="K25" s="235">
        <v>0</v>
      </c>
      <c r="L25" s="235">
        <f>0.27739808*3</f>
        <v>0.83219424</v>
      </c>
      <c r="M25" s="235">
        <v>0</v>
      </c>
      <c r="N25" s="235">
        <v>0</v>
      </c>
      <c r="O25" s="235">
        <v>0</v>
      </c>
      <c r="P25" s="235">
        <v>0</v>
      </c>
      <c r="Q25" s="235">
        <f>P25</f>
        <v>0</v>
      </c>
      <c r="R25" s="235">
        <f>D25-G25</f>
        <v>3.22071221</v>
      </c>
      <c r="S25" s="235">
        <f>R25</f>
        <v>3.22071221</v>
      </c>
      <c r="T25" s="244">
        <f>S25/D25</f>
        <v>1</v>
      </c>
      <c r="U25" s="235"/>
      <c r="V25" s="235"/>
      <c r="W25" s="236" t="s">
        <v>416</v>
      </c>
    </row>
    <row r="26" spans="1:23" ht="31.5">
      <c r="A26" s="11">
        <v>2</v>
      </c>
      <c r="B26" s="5" t="s">
        <v>414</v>
      </c>
      <c r="C26" s="235">
        <v>0.7687820000000001</v>
      </c>
      <c r="D26" s="235">
        <v>0.341426</v>
      </c>
      <c r="E26" s="235">
        <v>0.13887456</v>
      </c>
      <c r="F26" s="235">
        <f>(0.128498+0.017744*3)</f>
        <v>0.18173</v>
      </c>
      <c r="G26" s="243">
        <f>E26</f>
        <v>0.13887456</v>
      </c>
      <c r="H26" s="235">
        <f>0.01744*3</f>
        <v>0.052320000000000005</v>
      </c>
      <c r="I26" s="235">
        <v>0</v>
      </c>
      <c r="J26" s="235">
        <f>0.01744*3</f>
        <v>0.052320000000000005</v>
      </c>
      <c r="K26" s="235">
        <v>0</v>
      </c>
      <c r="L26" s="235">
        <f>0.01744*3</f>
        <v>0.052320000000000005</v>
      </c>
      <c r="M26" s="235">
        <v>0</v>
      </c>
      <c r="N26" s="235">
        <v>0</v>
      </c>
      <c r="O26" s="235">
        <v>0</v>
      </c>
      <c r="P26" s="235">
        <f>E26/1.18</f>
        <v>0.11769030508474577</v>
      </c>
      <c r="Q26" s="235">
        <f>P26</f>
        <v>0.11769030508474577</v>
      </c>
      <c r="R26" s="235">
        <f>D26-G26</f>
        <v>0.20255144</v>
      </c>
      <c r="S26" s="235">
        <f>R26</f>
        <v>0.20255144</v>
      </c>
      <c r="T26" s="244">
        <f>S26/D26</f>
        <v>0.5932513633993896</v>
      </c>
      <c r="U26" s="235"/>
      <c r="V26" s="235">
        <f>S26</f>
        <v>0.20255144</v>
      </c>
      <c r="W26" s="236" t="s">
        <v>417</v>
      </c>
    </row>
    <row r="27" spans="1:23" ht="63.75" thickBot="1">
      <c r="A27" s="11">
        <v>3</v>
      </c>
      <c r="B27" s="5" t="s">
        <v>415</v>
      </c>
      <c r="C27" s="168">
        <v>3.3261120000000006</v>
      </c>
      <c r="D27" s="168">
        <v>1.5098040000000001</v>
      </c>
      <c r="E27" s="168">
        <v>0</v>
      </c>
      <c r="F27" s="168">
        <f>(0.564+0.075617*3+0.0564)</f>
        <v>0.847251</v>
      </c>
      <c r="G27" s="188">
        <v>0</v>
      </c>
      <c r="H27" s="168">
        <f>0.075617*3</f>
        <v>0.22685100000000002</v>
      </c>
      <c r="I27" s="168">
        <v>0</v>
      </c>
      <c r="J27" s="168">
        <f>0.075617*3</f>
        <v>0.22685100000000002</v>
      </c>
      <c r="K27" s="168">
        <v>0</v>
      </c>
      <c r="L27" s="168">
        <f>0.075617*3</f>
        <v>0.22685100000000002</v>
      </c>
      <c r="M27" s="168">
        <v>0</v>
      </c>
      <c r="N27" s="168">
        <v>0</v>
      </c>
      <c r="O27" s="168">
        <v>0</v>
      </c>
      <c r="P27" s="168">
        <v>0</v>
      </c>
      <c r="Q27" s="168">
        <f>P27</f>
        <v>0</v>
      </c>
      <c r="R27" s="168">
        <f>D27-G27</f>
        <v>1.5098040000000001</v>
      </c>
      <c r="S27" s="168">
        <f>R27</f>
        <v>1.5098040000000001</v>
      </c>
      <c r="T27" s="207">
        <f>S27/D27</f>
        <v>1</v>
      </c>
      <c r="U27" s="168"/>
      <c r="V27" s="168">
        <f>S27</f>
        <v>1.5098040000000001</v>
      </c>
      <c r="W27" s="224" t="s">
        <v>418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58" t="s">
        <v>218</v>
      </c>
      <c r="C30" s="258"/>
      <c r="D30" s="258"/>
      <c r="E30" s="258"/>
      <c r="F30" s="258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59"/>
      <c r="C33" s="259"/>
      <c r="D33" s="259"/>
      <c r="E33" s="259"/>
      <c r="F33" s="259"/>
      <c r="G33" s="259"/>
      <c r="H33" s="25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.75">
      <c r="A36" s="8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zoomScalePageLayoutView="0" workbookViewId="0" topLeftCell="A13">
      <selection activeCell="A48" sqref="A48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.75">
      <c r="C1" s="111" t="s">
        <v>226</v>
      </c>
    </row>
    <row r="2" ht="15.75">
      <c r="C2" s="111" t="s">
        <v>209</v>
      </c>
    </row>
    <row r="3" ht="15.75">
      <c r="C3" s="3" t="s">
        <v>393</v>
      </c>
    </row>
    <row r="4" ht="15.75">
      <c r="C4" s="3" t="s">
        <v>394</v>
      </c>
    </row>
    <row r="5" spans="1:254" ht="34.5" customHeight="1">
      <c r="A5" s="374" t="s">
        <v>411</v>
      </c>
      <c r="B5" s="375"/>
      <c r="C5" s="375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7.25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.75">
      <c r="A7" s="376" t="s">
        <v>410</v>
      </c>
      <c r="B7" s="376"/>
      <c r="C7" s="376"/>
    </row>
    <row r="8" spans="1:3" ht="15.75">
      <c r="A8" s="117"/>
      <c r="B8" s="117"/>
      <c r="C8" s="117"/>
    </row>
    <row r="9" ht="15.75">
      <c r="C9" s="192" t="s">
        <v>392</v>
      </c>
    </row>
    <row r="10" ht="15.75">
      <c r="C10" s="192" t="s">
        <v>408</v>
      </c>
    </row>
    <row r="11" ht="15.75">
      <c r="C11" s="193" t="s">
        <v>409</v>
      </c>
    </row>
    <row r="12" ht="15.75">
      <c r="C12" s="230">
        <v>43231</v>
      </c>
    </row>
    <row r="13" ht="16.5" thickBot="1">
      <c r="B13" s="113"/>
    </row>
    <row r="14" spans="1:3" ht="15.75">
      <c r="A14" s="208" t="s">
        <v>335</v>
      </c>
      <c r="B14" s="209"/>
      <c r="C14" s="210"/>
    </row>
    <row r="15" spans="1:3" ht="31.5">
      <c r="A15" s="211" t="s">
        <v>336</v>
      </c>
      <c r="B15" s="114" t="s">
        <v>420</v>
      </c>
      <c r="C15" s="212" t="s">
        <v>421</v>
      </c>
    </row>
    <row r="16" spans="1:3" ht="16.5" thickBot="1">
      <c r="A16" s="216">
        <v>1</v>
      </c>
      <c r="B16" s="217"/>
      <c r="C16" s="247">
        <v>3</v>
      </c>
    </row>
    <row r="17" spans="1:3" ht="15.75">
      <c r="A17" s="237" t="s">
        <v>337</v>
      </c>
      <c r="B17" s="238">
        <v>18491.77149</v>
      </c>
      <c r="C17" s="239">
        <f>B17</f>
        <v>18491.77149</v>
      </c>
    </row>
    <row r="18" spans="1:3" ht="15.75">
      <c r="A18" s="240" t="s">
        <v>338</v>
      </c>
      <c r="B18" s="225"/>
      <c r="C18" s="239">
        <f aca="true" t="shared" si="0" ref="C18:C43">B18</f>
        <v>0</v>
      </c>
    </row>
    <row r="19" spans="1:3" ht="15.75">
      <c r="A19" s="240" t="s">
        <v>339</v>
      </c>
      <c r="B19" s="225"/>
      <c r="C19" s="239">
        <f t="shared" si="0"/>
        <v>0</v>
      </c>
    </row>
    <row r="20" spans="1:3" ht="15.75">
      <c r="A20" s="241" t="s">
        <v>340</v>
      </c>
      <c r="B20" s="225"/>
      <c r="C20" s="239">
        <f t="shared" si="0"/>
        <v>0</v>
      </c>
    </row>
    <row r="21" spans="1:3" ht="15.75">
      <c r="A21" s="241" t="s">
        <v>341</v>
      </c>
      <c r="B21" s="225"/>
      <c r="C21" s="239">
        <f t="shared" si="0"/>
        <v>0</v>
      </c>
    </row>
    <row r="22" spans="1:3" ht="15.75">
      <c r="A22" s="240" t="s">
        <v>90</v>
      </c>
      <c r="B22" s="225"/>
      <c r="C22" s="239">
        <f t="shared" si="0"/>
        <v>0</v>
      </c>
    </row>
    <row r="23" spans="1:3" ht="15.75">
      <c r="A23" s="240" t="s">
        <v>342</v>
      </c>
      <c r="B23" s="225">
        <f>B24</f>
        <v>3462.1969322033897</v>
      </c>
      <c r="C23" s="239">
        <f t="shared" si="0"/>
        <v>3462.1969322033897</v>
      </c>
    </row>
    <row r="24" spans="1:3" ht="15.75">
      <c r="A24" s="240" t="s">
        <v>343</v>
      </c>
      <c r="B24" s="225">
        <f>4085.39238/1.18</f>
        <v>3462.1969322033897</v>
      </c>
      <c r="C24" s="239">
        <f t="shared" si="0"/>
        <v>3462.1969322033897</v>
      </c>
    </row>
    <row r="25" spans="1:3" ht="15.75">
      <c r="A25" s="240" t="s">
        <v>344</v>
      </c>
      <c r="B25" s="225"/>
      <c r="C25" s="239">
        <f t="shared" si="0"/>
        <v>0</v>
      </c>
    </row>
    <row r="26" spans="1:3" ht="15.75">
      <c r="A26" s="240" t="s">
        <v>345</v>
      </c>
      <c r="B26" s="225"/>
      <c r="C26" s="239">
        <f t="shared" si="0"/>
        <v>0</v>
      </c>
    </row>
    <row r="27" spans="1:3" ht="15.75">
      <c r="A27" s="240" t="s">
        <v>346</v>
      </c>
      <c r="B27" s="225">
        <f>B31</f>
        <v>478.9843728813559</v>
      </c>
      <c r="C27" s="239">
        <f t="shared" si="0"/>
        <v>478.9843728813559</v>
      </c>
    </row>
    <row r="28" spans="1:3" ht="15.75">
      <c r="A28" s="241" t="s">
        <v>347</v>
      </c>
      <c r="B28" s="225"/>
      <c r="C28" s="239">
        <f t="shared" si="0"/>
        <v>0</v>
      </c>
    </row>
    <row r="29" spans="1:3" ht="15.75">
      <c r="A29" s="241" t="s">
        <v>348</v>
      </c>
      <c r="B29" s="225"/>
      <c r="C29" s="239">
        <f t="shared" si="0"/>
        <v>0</v>
      </c>
    </row>
    <row r="30" spans="1:3" ht="15.75">
      <c r="A30" s="241" t="s">
        <v>349</v>
      </c>
      <c r="B30" s="225"/>
      <c r="C30" s="239">
        <f t="shared" si="0"/>
        <v>0</v>
      </c>
    </row>
    <row r="31" spans="1:3" ht="15.75">
      <c r="A31" s="241" t="s">
        <v>350</v>
      </c>
      <c r="B31" s="225">
        <f>565.20156/1.18</f>
        <v>478.9843728813559</v>
      </c>
      <c r="C31" s="239">
        <f t="shared" si="0"/>
        <v>478.9843728813559</v>
      </c>
    </row>
    <row r="32" spans="1:3" ht="15.75">
      <c r="A32" s="240" t="s">
        <v>351</v>
      </c>
      <c r="B32" s="225"/>
      <c r="C32" s="239">
        <f t="shared" si="0"/>
        <v>0</v>
      </c>
    </row>
    <row r="33" spans="1:3" ht="15.75">
      <c r="A33" s="241" t="s">
        <v>352</v>
      </c>
      <c r="B33" s="225"/>
      <c r="C33" s="239">
        <f t="shared" si="0"/>
        <v>0</v>
      </c>
    </row>
    <row r="34" spans="1:3" ht="15.75">
      <c r="A34" s="241" t="s">
        <v>353</v>
      </c>
      <c r="B34" s="225"/>
      <c r="C34" s="239">
        <f t="shared" si="0"/>
        <v>0</v>
      </c>
    </row>
    <row r="35" spans="1:3" ht="15.75">
      <c r="A35" s="242" t="s">
        <v>354</v>
      </c>
      <c r="B35" s="225"/>
      <c r="C35" s="239">
        <f t="shared" si="0"/>
        <v>0</v>
      </c>
    </row>
    <row r="36" spans="1:3" ht="15.75">
      <c r="A36" s="242" t="s">
        <v>355</v>
      </c>
      <c r="B36" s="225"/>
      <c r="C36" s="239">
        <f t="shared" si="0"/>
        <v>0</v>
      </c>
    </row>
    <row r="37" spans="1:3" ht="15.75">
      <c r="A37" s="242" t="s">
        <v>356</v>
      </c>
      <c r="B37" s="225"/>
      <c r="C37" s="239">
        <f t="shared" si="0"/>
        <v>0</v>
      </c>
    </row>
    <row r="38" spans="1:3" ht="15.75">
      <c r="A38" s="240" t="s">
        <v>357</v>
      </c>
      <c r="B38" s="225"/>
      <c r="C38" s="239">
        <f t="shared" si="0"/>
        <v>0</v>
      </c>
    </row>
    <row r="39" spans="1:3" ht="15.75">
      <c r="A39" s="377" t="s">
        <v>358</v>
      </c>
      <c r="B39" s="378"/>
      <c r="C39" s="379"/>
    </row>
    <row r="40" spans="1:3" ht="31.5">
      <c r="A40" s="240" t="s">
        <v>359</v>
      </c>
      <c r="B40" s="226">
        <f>'приложение 7.1'!F24</f>
        <v>1.7531104899999999</v>
      </c>
      <c r="C40" s="226">
        <f t="shared" si="0"/>
        <v>1.7531104899999999</v>
      </c>
    </row>
    <row r="41" spans="1:3" ht="15.75">
      <c r="A41" s="240" t="s">
        <v>360</v>
      </c>
      <c r="B41" s="226">
        <f>'приложение 7.1'!G24</f>
        <v>0.13887456</v>
      </c>
      <c r="C41" s="226">
        <f t="shared" si="0"/>
        <v>0.13887456</v>
      </c>
    </row>
    <row r="42" spans="1:3" ht="15.75">
      <c r="A42" s="240" t="s">
        <v>361</v>
      </c>
      <c r="B42" s="227" t="s">
        <v>391</v>
      </c>
      <c r="C42" s="239" t="str">
        <f t="shared" si="0"/>
        <v>да</v>
      </c>
    </row>
    <row r="43" spans="1:3" ht="15.75">
      <c r="A43" s="240" t="s">
        <v>362</v>
      </c>
      <c r="B43" s="227" t="s">
        <v>400</v>
      </c>
      <c r="C43" s="239" t="str">
        <f t="shared" si="0"/>
        <v> - </v>
      </c>
    </row>
    <row r="44" spans="1:3" ht="15.75">
      <c r="A44" s="371" t="s">
        <v>363</v>
      </c>
      <c r="B44" s="372"/>
      <c r="C44" s="373"/>
    </row>
    <row r="45" spans="1:3" ht="15.75">
      <c r="A45" s="213" t="s">
        <v>364</v>
      </c>
      <c r="B45" s="205"/>
      <c r="C45" s="219"/>
    </row>
    <row r="46" spans="1:3" ht="15.75">
      <c r="A46" s="213" t="s">
        <v>365</v>
      </c>
      <c r="B46" s="205"/>
      <c r="C46" s="219"/>
    </row>
    <row r="47" spans="1:3" ht="15.75">
      <c r="A47" s="213" t="s">
        <v>366</v>
      </c>
      <c r="B47" s="205"/>
      <c r="C47" s="219"/>
    </row>
    <row r="48" spans="1:3" ht="16.5" thickBot="1">
      <c r="A48" s="214" t="s">
        <v>367</v>
      </c>
      <c r="B48" s="215"/>
      <c r="C48" s="220"/>
    </row>
    <row r="49" spans="1:2" ht="15.75">
      <c r="A49" s="115"/>
      <c r="B49" s="115"/>
    </row>
    <row r="50" spans="1:3" ht="15.75">
      <c r="A50" s="380" t="s">
        <v>368</v>
      </c>
      <c r="B50" s="380"/>
      <c r="C50" s="380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="80" zoomScaleNormal="80" zoomScalePageLayoutView="0" workbookViewId="0" topLeftCell="A1">
      <selection activeCell="C17" sqref="C17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.75">
      <c r="K2" s="3" t="s">
        <v>18</v>
      </c>
    </row>
    <row r="3" ht="15.75">
      <c r="K3" s="111" t="s">
        <v>209</v>
      </c>
    </row>
    <row r="4" ht="15.75">
      <c r="K4" s="3" t="s">
        <v>393</v>
      </c>
    </row>
    <row r="5" ht="15.75">
      <c r="K5" s="3" t="s">
        <v>394</v>
      </c>
    </row>
    <row r="6" spans="1:11" ht="33.75" customHeight="1">
      <c r="A6" s="381" t="s">
        <v>412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</row>
    <row r="7" ht="15.75">
      <c r="K7" s="192" t="s">
        <v>392</v>
      </c>
    </row>
    <row r="8" ht="15.75">
      <c r="K8" s="192" t="s">
        <v>408</v>
      </c>
    </row>
    <row r="9" ht="15.75">
      <c r="K9" s="193" t="s">
        <v>409</v>
      </c>
    </row>
    <row r="10" ht="15.75">
      <c r="K10" s="230">
        <v>43231</v>
      </c>
    </row>
    <row r="11" ht="15.75" thickBot="1"/>
    <row r="12" spans="1:11" s="51" customFormat="1" ht="84.75" customHeight="1">
      <c r="A12" s="383" t="s">
        <v>197</v>
      </c>
      <c r="B12" s="386" t="s">
        <v>203</v>
      </c>
      <c r="C12" s="389" t="s">
        <v>195</v>
      </c>
      <c r="D12" s="390"/>
      <c r="E12" s="391"/>
      <c r="F12" s="386" t="s">
        <v>196</v>
      </c>
      <c r="G12" s="386"/>
      <c r="H12" s="394" t="s">
        <v>206</v>
      </c>
      <c r="I12" s="395"/>
      <c r="J12" s="395"/>
      <c r="K12" s="396"/>
    </row>
    <row r="13" spans="1:11" s="51" customFormat="1" ht="39.75" customHeight="1">
      <c r="A13" s="384"/>
      <c r="B13" s="387"/>
      <c r="C13" s="387" t="s">
        <v>200</v>
      </c>
      <c r="D13" s="387" t="s">
        <v>201</v>
      </c>
      <c r="E13" s="399" t="s">
        <v>202</v>
      </c>
      <c r="F13" s="387" t="s">
        <v>204</v>
      </c>
      <c r="G13" s="387" t="s">
        <v>205</v>
      </c>
      <c r="H13" s="387" t="s">
        <v>207</v>
      </c>
      <c r="I13" s="387" t="s">
        <v>198</v>
      </c>
      <c r="J13" s="387" t="s">
        <v>208</v>
      </c>
      <c r="K13" s="397" t="s">
        <v>199</v>
      </c>
    </row>
    <row r="14" spans="1:11" ht="63.75" customHeight="1" thickBot="1">
      <c r="A14" s="385"/>
      <c r="B14" s="388"/>
      <c r="C14" s="388"/>
      <c r="D14" s="388"/>
      <c r="E14" s="400"/>
      <c r="F14" s="388"/>
      <c r="G14" s="388"/>
      <c r="H14" s="388"/>
      <c r="I14" s="388"/>
      <c r="J14" s="388"/>
      <c r="K14" s="398"/>
    </row>
    <row r="15" spans="1:11" ht="78.75">
      <c r="A15" s="161">
        <v>1</v>
      </c>
      <c r="B15" s="248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9" t="s">
        <v>377</v>
      </c>
      <c r="D15" s="189" t="s">
        <v>377</v>
      </c>
      <c r="E15" s="190" t="s">
        <v>377</v>
      </c>
      <c r="F15" s="189">
        <v>2018</v>
      </c>
      <c r="G15" s="189">
        <v>2018</v>
      </c>
      <c r="H15" s="202" t="s">
        <v>380</v>
      </c>
      <c r="I15" s="202" t="s">
        <v>380</v>
      </c>
      <c r="J15" s="202" t="s">
        <v>380</v>
      </c>
      <c r="K15" s="203" t="s">
        <v>380</v>
      </c>
    </row>
    <row r="16" spans="1:11" ht="45">
      <c r="A16" s="162">
        <v>2</v>
      </c>
      <c r="B16" s="249" t="str">
        <f>'приложение 7.1'!B26</f>
        <v>Приобретение УАЗ-3741 для оперативно-выездной бригады (лизинг)                                               H_I0002</v>
      </c>
      <c r="C16" s="190" t="s">
        <v>377</v>
      </c>
      <c r="D16" s="190" t="s">
        <v>377</v>
      </c>
      <c r="E16" s="190" t="s">
        <v>377</v>
      </c>
      <c r="F16" s="190">
        <v>2018</v>
      </c>
      <c r="G16" s="190">
        <v>2018</v>
      </c>
      <c r="H16" s="201" t="s">
        <v>380</v>
      </c>
      <c r="I16" s="201" t="s">
        <v>380</v>
      </c>
      <c r="J16" s="201" t="s">
        <v>380</v>
      </c>
      <c r="K16" s="204" t="s">
        <v>380</v>
      </c>
    </row>
    <row r="17" spans="1:11" ht="45">
      <c r="A17" s="162">
        <v>3</v>
      </c>
      <c r="B17" s="249" t="str">
        <f>'приложение 7.1'!B27</f>
        <v>Приобретение дизельгенератора на базе ГАЗ3308 (лизинг)                                                          H_I0003</v>
      </c>
      <c r="C17" s="190" t="s">
        <v>377</v>
      </c>
      <c r="D17" s="190" t="s">
        <v>377</v>
      </c>
      <c r="E17" s="190" t="s">
        <v>377</v>
      </c>
      <c r="F17" s="190">
        <v>2018</v>
      </c>
      <c r="G17" s="190">
        <v>2018</v>
      </c>
      <c r="H17" s="201" t="s">
        <v>380</v>
      </c>
      <c r="I17" s="201" t="s">
        <v>380</v>
      </c>
      <c r="J17" s="201" t="s">
        <v>380</v>
      </c>
      <c r="K17" s="204" t="s">
        <v>380</v>
      </c>
    </row>
    <row r="19" spans="3:5" ht="15">
      <c r="C19" s="392"/>
      <c r="D19" s="393"/>
      <c r="E19" s="393"/>
    </row>
  </sheetData>
  <sheetProtection/>
  <mergeCells count="16">
    <mergeCell ref="K13:K14"/>
    <mergeCell ref="G13:G14"/>
    <mergeCell ref="H13:H14"/>
    <mergeCell ref="I13:I14"/>
    <mergeCell ref="E13:E14"/>
    <mergeCell ref="F13:F14"/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AJ23" sqref="AJ23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.75">
      <c r="AJ1" s="3" t="s">
        <v>21</v>
      </c>
    </row>
    <row r="2" ht="15.75">
      <c r="AJ2" s="3" t="s">
        <v>209</v>
      </c>
    </row>
    <row r="3" ht="15.75">
      <c r="AJ3" s="3" t="s">
        <v>393</v>
      </c>
    </row>
    <row r="4" spans="35:36" ht="15.75">
      <c r="AI4" s="3"/>
      <c r="AJ4" s="3" t="s">
        <v>394</v>
      </c>
    </row>
    <row r="5" spans="1:36" ht="19.5">
      <c r="A5" s="262" t="s">
        <v>403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</row>
    <row r="6" spans="1:36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9.5">
      <c r="AJ7" s="199" t="s">
        <v>392</v>
      </c>
    </row>
    <row r="8" ht="19.5">
      <c r="AJ8" s="199" t="s">
        <v>408</v>
      </c>
    </row>
    <row r="9" ht="19.5">
      <c r="AJ9" s="200" t="s">
        <v>409</v>
      </c>
    </row>
    <row r="10" ht="19.5">
      <c r="AJ10" s="229">
        <v>43231</v>
      </c>
    </row>
    <row r="11" ht="16.5" thickBot="1"/>
    <row r="12" spans="1:36" ht="22.5" customHeight="1">
      <c r="A12" s="276" t="s">
        <v>47</v>
      </c>
      <c r="B12" s="278" t="s">
        <v>372</v>
      </c>
      <c r="C12" s="256" t="s">
        <v>14</v>
      </c>
      <c r="D12" s="256"/>
      <c r="E12" s="256"/>
      <c r="F12" s="256"/>
      <c r="G12" s="256"/>
      <c r="H12" s="256" t="s">
        <v>15</v>
      </c>
      <c r="I12" s="256"/>
      <c r="J12" s="256"/>
      <c r="K12" s="256"/>
      <c r="L12" s="256"/>
      <c r="M12" s="256" t="s">
        <v>16</v>
      </c>
      <c r="N12" s="256"/>
      <c r="O12" s="256"/>
      <c r="P12" s="256"/>
      <c r="Q12" s="256"/>
      <c r="R12" s="256" t="s">
        <v>17</v>
      </c>
      <c r="S12" s="256"/>
      <c r="T12" s="256"/>
      <c r="U12" s="256"/>
      <c r="V12" s="256"/>
      <c r="W12" s="272" t="s">
        <v>373</v>
      </c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3"/>
    </row>
    <row r="13" spans="1:36" ht="27.75" customHeight="1">
      <c r="A13" s="277"/>
      <c r="B13" s="279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 t="s">
        <v>26</v>
      </c>
      <c r="X13" s="257"/>
      <c r="Y13" s="257"/>
      <c r="Z13" s="257"/>
      <c r="AA13" s="274" t="s">
        <v>374</v>
      </c>
      <c r="AB13" s="274"/>
      <c r="AC13" s="274"/>
      <c r="AD13" s="274"/>
      <c r="AE13" s="274" t="s">
        <v>375</v>
      </c>
      <c r="AF13" s="274"/>
      <c r="AG13" s="274"/>
      <c r="AH13" s="274"/>
      <c r="AI13" s="274"/>
      <c r="AJ13" s="280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4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4" t="s">
        <v>6</v>
      </c>
      <c r="AJ14" s="281"/>
    </row>
    <row r="15" spans="1:36" ht="31.5">
      <c r="A15" s="19" t="s">
        <v>33</v>
      </c>
      <c r="B15" s="18" t="s">
        <v>110</v>
      </c>
      <c r="C15" s="164">
        <f>C23</f>
        <v>0</v>
      </c>
      <c r="D15" s="164">
        <f aca="true" t="shared" si="0" ref="D15:AJ15">D23</f>
        <v>0</v>
      </c>
      <c r="E15" s="164">
        <f t="shared" si="0"/>
        <v>0</v>
      </c>
      <c r="F15" s="164">
        <f t="shared" si="0"/>
        <v>0</v>
      </c>
      <c r="G15" s="164">
        <f t="shared" si="0"/>
        <v>1.7531104899999999</v>
      </c>
      <c r="H15" s="164">
        <f t="shared" si="0"/>
        <v>0</v>
      </c>
      <c r="I15" s="164">
        <f t="shared" si="0"/>
        <v>0</v>
      </c>
      <c r="J15" s="164">
        <f t="shared" si="0"/>
        <v>0</v>
      </c>
      <c r="K15" s="164">
        <f t="shared" si="0"/>
        <v>0</v>
      </c>
      <c r="L15" s="164">
        <f t="shared" si="0"/>
        <v>0.13887456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0</v>
      </c>
      <c r="Q15" s="164">
        <f t="shared" si="0"/>
        <v>-1.61423593</v>
      </c>
      <c r="R15" s="164">
        <f t="shared" si="0"/>
        <v>0</v>
      </c>
      <c r="S15" s="164">
        <f t="shared" si="0"/>
        <v>0</v>
      </c>
      <c r="T15" s="164">
        <f t="shared" si="0"/>
        <v>0</v>
      </c>
      <c r="U15" s="164">
        <f t="shared" si="0"/>
        <v>0</v>
      </c>
      <c r="V15" s="164">
        <f t="shared" si="0"/>
        <v>0.13887456</v>
      </c>
      <c r="W15" s="164">
        <f t="shared" si="0"/>
        <v>0</v>
      </c>
      <c r="X15" s="164">
        <f t="shared" si="0"/>
        <v>0</v>
      </c>
      <c r="Y15" s="164">
        <f t="shared" si="0"/>
        <v>0</v>
      </c>
      <c r="Z15" s="164">
        <f t="shared" si="0"/>
        <v>0</v>
      </c>
      <c r="AA15" s="164">
        <f t="shared" si="0"/>
        <v>0</v>
      </c>
      <c r="AB15" s="164">
        <f t="shared" si="0"/>
        <v>0</v>
      </c>
      <c r="AC15" s="164">
        <f t="shared" si="0"/>
        <v>0</v>
      </c>
      <c r="AD15" s="164">
        <f t="shared" si="0"/>
        <v>0</v>
      </c>
      <c r="AE15" s="164">
        <f t="shared" si="0"/>
        <v>0</v>
      </c>
      <c r="AF15" s="164">
        <f t="shared" si="0"/>
        <v>0</v>
      </c>
      <c r="AG15" s="164">
        <f t="shared" si="0"/>
        <v>0</v>
      </c>
      <c r="AH15" s="164">
        <f t="shared" si="0"/>
        <v>0</v>
      </c>
      <c r="AI15" s="164">
        <f t="shared" si="0"/>
        <v>0</v>
      </c>
      <c r="AJ15" s="165">
        <f t="shared" si="0"/>
        <v>3</v>
      </c>
    </row>
    <row r="16" spans="1:36" ht="31.5">
      <c r="A16" s="19" t="s">
        <v>34</v>
      </c>
      <c r="B16" s="18" t="s">
        <v>107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6">
        <v>0</v>
      </c>
      <c r="X16" s="166">
        <v>0</v>
      </c>
      <c r="Y16" s="166">
        <v>0</v>
      </c>
      <c r="Z16" s="166">
        <v>0</v>
      </c>
      <c r="AA16" s="166">
        <v>0</v>
      </c>
      <c r="AB16" s="166">
        <v>0</v>
      </c>
      <c r="AC16" s="166">
        <v>0</v>
      </c>
      <c r="AD16" s="166">
        <v>0</v>
      </c>
      <c r="AE16" s="166">
        <v>0</v>
      </c>
      <c r="AF16" s="166">
        <v>0</v>
      </c>
      <c r="AG16" s="166">
        <v>0</v>
      </c>
      <c r="AH16" s="166">
        <v>0</v>
      </c>
      <c r="AI16" s="166">
        <v>0</v>
      </c>
      <c r="AJ16" s="167">
        <v>0</v>
      </c>
    </row>
    <row r="17" spans="1:36" ht="31.5">
      <c r="A17" s="19" t="s">
        <v>35</v>
      </c>
      <c r="B17" s="18" t="s">
        <v>194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6">
        <v>0</v>
      </c>
      <c r="Y17" s="166">
        <v>0</v>
      </c>
      <c r="Z17" s="166">
        <v>0</v>
      </c>
      <c r="AA17" s="166">
        <v>0</v>
      </c>
      <c r="AB17" s="166">
        <v>0</v>
      </c>
      <c r="AC17" s="166">
        <v>0</v>
      </c>
      <c r="AD17" s="166">
        <v>0</v>
      </c>
      <c r="AE17" s="166">
        <v>0</v>
      </c>
      <c r="AF17" s="166">
        <v>0</v>
      </c>
      <c r="AG17" s="166">
        <v>0</v>
      </c>
      <c r="AH17" s="166">
        <v>0</v>
      </c>
      <c r="AI17" s="166">
        <v>0</v>
      </c>
      <c r="AJ17" s="167">
        <v>0</v>
      </c>
    </row>
    <row r="18" spans="1:36" ht="31.5">
      <c r="A18" s="19" t="s">
        <v>46</v>
      </c>
      <c r="B18" s="18" t="s">
        <v>108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6">
        <v>0</v>
      </c>
      <c r="X18" s="166">
        <v>0</v>
      </c>
      <c r="Y18" s="166">
        <v>0</v>
      </c>
      <c r="Z18" s="166">
        <v>0</v>
      </c>
      <c r="AA18" s="166">
        <v>0</v>
      </c>
      <c r="AB18" s="166">
        <v>0</v>
      </c>
      <c r="AC18" s="166">
        <v>0</v>
      </c>
      <c r="AD18" s="166">
        <v>0</v>
      </c>
      <c r="AE18" s="166">
        <v>0</v>
      </c>
      <c r="AF18" s="166">
        <v>0</v>
      </c>
      <c r="AG18" s="166">
        <v>0</v>
      </c>
      <c r="AH18" s="166">
        <v>0</v>
      </c>
      <c r="AI18" s="166">
        <v>0</v>
      </c>
      <c r="AJ18" s="167">
        <v>0</v>
      </c>
    </row>
    <row r="19" spans="1:36" ht="47.25">
      <c r="A19" s="19" t="s">
        <v>63</v>
      </c>
      <c r="B19" s="18" t="s">
        <v>109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0</v>
      </c>
      <c r="X19" s="166">
        <v>0</v>
      </c>
      <c r="Y19" s="166">
        <v>0</v>
      </c>
      <c r="Z19" s="166">
        <v>0</v>
      </c>
      <c r="AA19" s="166">
        <v>0</v>
      </c>
      <c r="AB19" s="166">
        <v>0</v>
      </c>
      <c r="AC19" s="166">
        <v>0</v>
      </c>
      <c r="AD19" s="166">
        <v>0</v>
      </c>
      <c r="AE19" s="166">
        <v>0</v>
      </c>
      <c r="AF19" s="166">
        <v>0</v>
      </c>
      <c r="AG19" s="166">
        <v>0</v>
      </c>
      <c r="AH19" s="166">
        <v>0</v>
      </c>
      <c r="AI19" s="166">
        <v>0</v>
      </c>
      <c r="AJ19" s="167">
        <v>0</v>
      </c>
    </row>
    <row r="20" spans="1:36" ht="33" customHeight="1">
      <c r="A20" s="19" t="s">
        <v>174</v>
      </c>
      <c r="B20" s="18" t="s">
        <v>384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66">
        <v>0</v>
      </c>
      <c r="Y20" s="166">
        <v>0</v>
      </c>
      <c r="Z20" s="166">
        <v>0</v>
      </c>
      <c r="AA20" s="166">
        <v>0</v>
      </c>
      <c r="AB20" s="166">
        <v>0</v>
      </c>
      <c r="AC20" s="166">
        <v>0</v>
      </c>
      <c r="AD20" s="166">
        <v>0</v>
      </c>
      <c r="AE20" s="166">
        <v>0</v>
      </c>
      <c r="AF20" s="166">
        <v>0</v>
      </c>
      <c r="AG20" s="166">
        <v>0</v>
      </c>
      <c r="AH20" s="166">
        <v>0</v>
      </c>
      <c r="AI20" s="166">
        <v>0</v>
      </c>
      <c r="AJ20" s="167">
        <v>0</v>
      </c>
    </row>
    <row r="21" spans="1:36" ht="15.75">
      <c r="A21" s="19" t="s">
        <v>36</v>
      </c>
      <c r="B21" s="18" t="s">
        <v>80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166">
        <v>0</v>
      </c>
      <c r="V21" s="166">
        <v>0</v>
      </c>
      <c r="W21" s="166">
        <v>0</v>
      </c>
      <c r="X21" s="166">
        <v>0</v>
      </c>
      <c r="Y21" s="166">
        <v>0</v>
      </c>
      <c r="Z21" s="166">
        <v>0</v>
      </c>
      <c r="AA21" s="166">
        <v>0</v>
      </c>
      <c r="AB21" s="166">
        <v>0</v>
      </c>
      <c r="AC21" s="166">
        <v>0</v>
      </c>
      <c r="AD21" s="166">
        <v>0</v>
      </c>
      <c r="AE21" s="166">
        <v>0</v>
      </c>
      <c r="AF21" s="166">
        <v>0</v>
      </c>
      <c r="AG21" s="166">
        <v>0</v>
      </c>
      <c r="AH21" s="166">
        <v>0</v>
      </c>
      <c r="AI21" s="166">
        <v>0</v>
      </c>
      <c r="AJ21" s="167">
        <v>0</v>
      </c>
    </row>
    <row r="22" spans="1:36" ht="31.5">
      <c r="A22" s="31" t="s">
        <v>37</v>
      </c>
      <c r="B22" s="18" t="s">
        <v>107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66">
        <v>0</v>
      </c>
      <c r="X22" s="166">
        <v>0</v>
      </c>
      <c r="Y22" s="166">
        <v>0</v>
      </c>
      <c r="Z22" s="166">
        <v>0</v>
      </c>
      <c r="AA22" s="166">
        <v>0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0</v>
      </c>
      <c r="AH22" s="166">
        <v>0</v>
      </c>
      <c r="AI22" s="166">
        <v>0</v>
      </c>
      <c r="AJ22" s="167">
        <v>0</v>
      </c>
    </row>
    <row r="23" spans="1:36" ht="15.75">
      <c r="A23" s="31" t="s">
        <v>38</v>
      </c>
      <c r="B23" s="18" t="s">
        <v>215</v>
      </c>
      <c r="C23" s="164">
        <f>SUM(C24:C26)</f>
        <v>0</v>
      </c>
      <c r="D23" s="164">
        <f aca="true" t="shared" si="1" ref="D23:AJ23">SUM(D24:D26)</f>
        <v>0</v>
      </c>
      <c r="E23" s="164">
        <f t="shared" si="1"/>
        <v>0</v>
      </c>
      <c r="F23" s="164">
        <f t="shared" si="1"/>
        <v>0</v>
      </c>
      <c r="G23" s="164">
        <f>SUM(G24:G26)</f>
        <v>1.7531104899999999</v>
      </c>
      <c r="H23" s="164">
        <f t="shared" si="1"/>
        <v>0</v>
      </c>
      <c r="I23" s="164">
        <f t="shared" si="1"/>
        <v>0</v>
      </c>
      <c r="J23" s="164">
        <f t="shared" si="1"/>
        <v>0</v>
      </c>
      <c r="K23" s="164">
        <f t="shared" si="1"/>
        <v>0</v>
      </c>
      <c r="L23" s="164">
        <f t="shared" si="1"/>
        <v>0.13887456</v>
      </c>
      <c r="M23" s="164">
        <f t="shared" si="1"/>
        <v>0</v>
      </c>
      <c r="N23" s="164">
        <f t="shared" si="1"/>
        <v>0</v>
      </c>
      <c r="O23" s="164">
        <f t="shared" si="1"/>
        <v>0</v>
      </c>
      <c r="P23" s="164">
        <f t="shared" si="1"/>
        <v>0</v>
      </c>
      <c r="Q23" s="164">
        <f t="shared" si="1"/>
        <v>-1.61423593</v>
      </c>
      <c r="R23" s="164">
        <f t="shared" si="1"/>
        <v>0</v>
      </c>
      <c r="S23" s="164">
        <f t="shared" si="1"/>
        <v>0</v>
      </c>
      <c r="T23" s="164">
        <f t="shared" si="1"/>
        <v>0</v>
      </c>
      <c r="U23" s="164">
        <f t="shared" si="1"/>
        <v>0</v>
      </c>
      <c r="V23" s="164">
        <f t="shared" si="1"/>
        <v>0.13887456</v>
      </c>
      <c r="W23" s="164">
        <f t="shared" si="1"/>
        <v>0</v>
      </c>
      <c r="X23" s="164">
        <f t="shared" si="1"/>
        <v>0</v>
      </c>
      <c r="Y23" s="164">
        <f t="shared" si="1"/>
        <v>0</v>
      </c>
      <c r="Z23" s="164">
        <f t="shared" si="1"/>
        <v>0</v>
      </c>
      <c r="AA23" s="164">
        <f t="shared" si="1"/>
        <v>0</v>
      </c>
      <c r="AB23" s="164">
        <f t="shared" si="1"/>
        <v>0</v>
      </c>
      <c r="AC23" s="164">
        <f t="shared" si="1"/>
        <v>0</v>
      </c>
      <c r="AD23" s="164">
        <f t="shared" si="1"/>
        <v>0</v>
      </c>
      <c r="AE23" s="164">
        <f t="shared" si="1"/>
        <v>0</v>
      </c>
      <c r="AF23" s="164">
        <f t="shared" si="1"/>
        <v>0</v>
      </c>
      <c r="AG23" s="164">
        <f t="shared" si="1"/>
        <v>0</v>
      </c>
      <c r="AH23" s="164">
        <f t="shared" si="1"/>
        <v>0</v>
      </c>
      <c r="AI23" s="164">
        <f t="shared" si="1"/>
        <v>0</v>
      </c>
      <c r="AJ23" s="253">
        <f t="shared" si="1"/>
        <v>3</v>
      </c>
    </row>
    <row r="24" spans="1:36" ht="63">
      <c r="A24" s="11">
        <f>'приложение 7.1'!A25</f>
        <v>1</v>
      </c>
      <c r="B24" s="235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6">
        <v>0</v>
      </c>
      <c r="D24" s="166">
        <v>0</v>
      </c>
      <c r="E24" s="166">
        <v>0</v>
      </c>
      <c r="F24" s="166">
        <v>0</v>
      </c>
      <c r="G24" s="235">
        <f>'приложение 7.1'!F25</f>
        <v>0.7241294899999999</v>
      </c>
      <c r="H24" s="166">
        <v>0</v>
      </c>
      <c r="I24" s="166">
        <v>0</v>
      </c>
      <c r="J24" s="166">
        <v>0</v>
      </c>
      <c r="K24" s="166">
        <v>0</v>
      </c>
      <c r="L24" s="243">
        <f>'приложение 7.1'!G25</f>
        <v>0</v>
      </c>
      <c r="M24" s="166">
        <v>0</v>
      </c>
      <c r="N24" s="166">
        <v>0</v>
      </c>
      <c r="O24" s="166">
        <v>0</v>
      </c>
      <c r="P24" s="166">
        <v>0</v>
      </c>
      <c r="Q24" s="235">
        <f>L24-G24</f>
        <v>-0.7241294899999999</v>
      </c>
      <c r="R24" s="166">
        <v>0</v>
      </c>
      <c r="S24" s="166">
        <v>0</v>
      </c>
      <c r="T24" s="166">
        <v>0</v>
      </c>
      <c r="U24" s="166">
        <v>0</v>
      </c>
      <c r="V24" s="234">
        <f>L24</f>
        <v>0</v>
      </c>
      <c r="W24" s="166">
        <v>0</v>
      </c>
      <c r="X24" s="166">
        <v>0</v>
      </c>
      <c r="Y24" s="166">
        <v>0</v>
      </c>
      <c r="Z24" s="166">
        <v>0</v>
      </c>
      <c r="AA24" s="166">
        <v>0</v>
      </c>
      <c r="AB24" s="166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245">
        <v>1</v>
      </c>
    </row>
    <row r="25" spans="1:36" ht="47.25">
      <c r="A25" s="11">
        <f>'приложение 7.1'!A26</f>
        <v>2</v>
      </c>
      <c r="B25" s="235" t="str">
        <f>'приложение 7.1'!B26</f>
        <v>Приобретение УАЗ-3741 для оперативно-выездной бригады (лизинг)                                               H_I0002</v>
      </c>
      <c r="C25" s="166">
        <v>0</v>
      </c>
      <c r="D25" s="166">
        <v>0</v>
      </c>
      <c r="E25" s="166">
        <v>0</v>
      </c>
      <c r="F25" s="166">
        <v>0</v>
      </c>
      <c r="G25" s="235">
        <f>'приложение 7.1'!F26</f>
        <v>0.18173</v>
      </c>
      <c r="H25" s="166">
        <v>0</v>
      </c>
      <c r="I25" s="166">
        <v>0</v>
      </c>
      <c r="J25" s="166">
        <v>0</v>
      </c>
      <c r="K25" s="166">
        <v>0</v>
      </c>
      <c r="L25" s="243">
        <f>'приложение 7.1'!G26</f>
        <v>0.13887456</v>
      </c>
      <c r="M25" s="166">
        <v>0</v>
      </c>
      <c r="N25" s="166">
        <v>0</v>
      </c>
      <c r="O25" s="166">
        <v>0</v>
      </c>
      <c r="P25" s="166">
        <v>0</v>
      </c>
      <c r="Q25" s="235">
        <f>L25-G25</f>
        <v>-0.042855439999999995</v>
      </c>
      <c r="R25" s="166">
        <v>0</v>
      </c>
      <c r="S25" s="166">
        <v>0</v>
      </c>
      <c r="T25" s="166">
        <v>0</v>
      </c>
      <c r="U25" s="166">
        <v>0</v>
      </c>
      <c r="V25" s="234">
        <f>L25</f>
        <v>0.13887456</v>
      </c>
      <c r="W25" s="166">
        <v>0</v>
      </c>
      <c r="X25" s="166">
        <v>0</v>
      </c>
      <c r="Y25" s="166">
        <v>0</v>
      </c>
      <c r="Z25" s="166">
        <v>0</v>
      </c>
      <c r="AA25" s="166">
        <v>0</v>
      </c>
      <c r="AB25" s="166">
        <v>0</v>
      </c>
      <c r="AC25" s="166">
        <v>0</v>
      </c>
      <c r="AD25" s="166">
        <v>0</v>
      </c>
      <c r="AE25" s="166">
        <v>0</v>
      </c>
      <c r="AF25" s="166">
        <v>0</v>
      </c>
      <c r="AG25" s="166">
        <v>0</v>
      </c>
      <c r="AH25" s="166">
        <v>0</v>
      </c>
      <c r="AI25" s="166">
        <v>0</v>
      </c>
      <c r="AJ25" s="245">
        <v>1</v>
      </c>
    </row>
    <row r="26" spans="1:36" ht="48" thickBot="1">
      <c r="A26" s="28">
        <f>'приложение 7.1'!A27</f>
        <v>3</v>
      </c>
      <c r="B26" s="168" t="str">
        <f>'приложение 7.1'!B27</f>
        <v>Приобретение дизельгенератора на базе ГАЗ3308 (лизинг)                                                          H_I0003</v>
      </c>
      <c r="C26" s="168">
        <v>0</v>
      </c>
      <c r="D26" s="168">
        <v>0</v>
      </c>
      <c r="E26" s="168">
        <v>0</v>
      </c>
      <c r="F26" s="168">
        <v>0</v>
      </c>
      <c r="G26" s="168">
        <f>'приложение 7.1'!F27</f>
        <v>0.847251</v>
      </c>
      <c r="H26" s="168">
        <v>0</v>
      </c>
      <c r="I26" s="168">
        <v>0</v>
      </c>
      <c r="J26" s="168">
        <v>0</v>
      </c>
      <c r="K26" s="168">
        <v>0</v>
      </c>
      <c r="L26" s="188">
        <f>'приложение 7.1'!G27</f>
        <v>0</v>
      </c>
      <c r="M26" s="168">
        <v>0</v>
      </c>
      <c r="N26" s="168">
        <v>0</v>
      </c>
      <c r="O26" s="168">
        <v>0</v>
      </c>
      <c r="P26" s="168">
        <v>0</v>
      </c>
      <c r="Q26" s="168">
        <f>L26-G26</f>
        <v>-0.847251</v>
      </c>
      <c r="R26" s="168">
        <v>0</v>
      </c>
      <c r="S26" s="168">
        <v>0</v>
      </c>
      <c r="T26" s="168">
        <v>0</v>
      </c>
      <c r="U26" s="168">
        <v>0</v>
      </c>
      <c r="V26" s="168">
        <f>L26</f>
        <v>0</v>
      </c>
      <c r="W26" s="168">
        <v>0</v>
      </c>
      <c r="X26" s="168">
        <v>0</v>
      </c>
      <c r="Y26" s="168">
        <v>0</v>
      </c>
      <c r="Z26" s="168">
        <v>0</v>
      </c>
      <c r="AA26" s="168">
        <v>0</v>
      </c>
      <c r="AB26" s="168">
        <v>0</v>
      </c>
      <c r="AC26" s="168">
        <v>0</v>
      </c>
      <c r="AD26" s="168">
        <v>0</v>
      </c>
      <c r="AE26" s="168">
        <v>0</v>
      </c>
      <c r="AF26" s="168">
        <v>0</v>
      </c>
      <c r="AG26" s="168">
        <v>0</v>
      </c>
      <c r="AH26" s="168">
        <v>0</v>
      </c>
      <c r="AI26" s="168">
        <v>0</v>
      </c>
      <c r="AJ26" s="246">
        <v>1</v>
      </c>
    </row>
    <row r="27" spans="1:34" ht="15.75">
      <c r="A27" s="20"/>
      <c r="B27" s="7"/>
      <c r="C27" s="7"/>
      <c r="D27" s="7"/>
      <c r="E27" s="24"/>
      <c r="F27" s="24"/>
      <c r="G27" s="24"/>
      <c r="AC27" s="172"/>
      <c r="AG27" s="228"/>
      <c r="AH27" s="228"/>
    </row>
    <row r="28" spans="1:21" ht="15.75">
      <c r="A28" s="12"/>
      <c r="B28" s="259" t="s">
        <v>12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</row>
    <row r="29" spans="1:21" ht="15.7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.75">
      <c r="B30" s="52"/>
      <c r="C30" s="52"/>
      <c r="D30" s="52"/>
      <c r="E30" s="52"/>
      <c r="F30" s="52"/>
      <c r="G30" s="52"/>
    </row>
    <row r="31" spans="1:11" ht="15.75" customHeight="1">
      <c r="A31" s="12"/>
      <c r="B31" s="275"/>
      <c r="C31" s="275"/>
      <c r="D31" s="275"/>
      <c r="E31" s="275"/>
      <c r="F31" s="275"/>
      <c r="G31" s="275"/>
      <c r="H31" s="275"/>
      <c r="I31" s="275"/>
      <c r="J31" s="275"/>
      <c r="K31" s="275"/>
    </row>
    <row r="32" spans="1:7" ht="15.75" customHeight="1">
      <c r="A32" s="12"/>
      <c r="B32" s="259"/>
      <c r="C32" s="259"/>
      <c r="D32" s="259"/>
      <c r="E32" s="259"/>
      <c r="F32" s="259"/>
      <c r="G32" s="259"/>
    </row>
    <row r="33" ht="15.75">
      <c r="A33" s="12"/>
    </row>
    <row r="34" ht="15.75">
      <c r="A34" s="12"/>
    </row>
    <row r="35" spans="5:7" ht="33.75" customHeight="1">
      <c r="E35" s="1"/>
      <c r="F35" s="1"/>
      <c r="G35" s="1"/>
    </row>
    <row r="36" ht="15.75">
      <c r="A36" s="10"/>
    </row>
  </sheetData>
  <sheetProtection/>
  <mergeCells count="15">
    <mergeCell ref="B32:G32"/>
    <mergeCell ref="AA13:AD13"/>
    <mergeCell ref="A5:AJ5"/>
    <mergeCell ref="B28:U28"/>
    <mergeCell ref="B31:K31"/>
    <mergeCell ref="A12:A13"/>
    <mergeCell ref="B12:B13"/>
    <mergeCell ref="AJ13:AJ14"/>
    <mergeCell ref="W12:AJ12"/>
    <mergeCell ref="W13:Z13"/>
    <mergeCell ref="AE13:AI13"/>
    <mergeCell ref="M12:Q13"/>
    <mergeCell ref="R12:V13"/>
    <mergeCell ref="C12:G13"/>
    <mergeCell ref="H12:L1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.75">
      <c r="B1" s="69" t="s">
        <v>222</v>
      </c>
    </row>
    <row r="2" ht="15.75">
      <c r="B2" s="69" t="s">
        <v>209</v>
      </c>
    </row>
    <row r="3" ht="15.75">
      <c r="B3" s="69" t="s">
        <v>220</v>
      </c>
    </row>
    <row r="4" ht="15.75">
      <c r="B4" s="69"/>
    </row>
    <row r="5" spans="1:2" ht="30.75" customHeight="1">
      <c r="A5" s="282" t="s">
        <v>23</v>
      </c>
      <c r="B5" s="283"/>
    </row>
    <row r="6" ht="15.75">
      <c r="B6" s="69"/>
    </row>
    <row r="7" ht="15.75">
      <c r="B7" s="69" t="s">
        <v>210</v>
      </c>
    </row>
    <row r="8" ht="15.75">
      <c r="B8" s="69" t="s">
        <v>211</v>
      </c>
    </row>
    <row r="9" ht="15.75">
      <c r="B9" s="69"/>
    </row>
    <row r="10" ht="15.75">
      <c r="B10" s="71" t="s">
        <v>212</v>
      </c>
    </row>
    <row r="11" ht="15.75">
      <c r="B11" s="69" t="s">
        <v>213</v>
      </c>
    </row>
    <row r="12" ht="15.75">
      <c r="B12" s="69" t="s">
        <v>214</v>
      </c>
    </row>
    <row r="13" ht="16.5" thickBot="1">
      <c r="B13" s="72"/>
    </row>
    <row r="14" spans="1:2" ht="16.5" thickBot="1">
      <c r="A14" s="73" t="s">
        <v>69</v>
      </c>
      <c r="B14" s="74"/>
    </row>
    <row r="15" spans="1:2" ht="16.5" thickBot="1">
      <c r="A15" s="73" t="s">
        <v>241</v>
      </c>
      <c r="B15" s="74"/>
    </row>
    <row r="16" spans="1:2" ht="16.5" thickBot="1">
      <c r="A16" s="73" t="s">
        <v>242</v>
      </c>
      <c r="B16" s="75" t="s">
        <v>243</v>
      </c>
    </row>
    <row r="17" spans="1:2" ht="16.5" thickBot="1">
      <c r="A17" s="73" t="s">
        <v>244</v>
      </c>
      <c r="B17" s="75"/>
    </row>
    <row r="18" spans="1:2" ht="16.5" thickBot="1">
      <c r="A18" s="76" t="s">
        <v>245</v>
      </c>
      <c r="B18" s="74" t="s">
        <v>246</v>
      </c>
    </row>
    <row r="19" spans="1:2" ht="30.75" thickBot="1">
      <c r="A19" s="77" t="s">
        <v>247</v>
      </c>
      <c r="B19" s="78" t="s">
        <v>248</v>
      </c>
    </row>
    <row r="20" spans="1:2" ht="16.5" thickBot="1">
      <c r="A20" s="79" t="s">
        <v>249</v>
      </c>
      <c r="B20" s="80"/>
    </row>
    <row r="21" spans="1:2" ht="30.75" thickBot="1">
      <c r="A21" s="80" t="s">
        <v>250</v>
      </c>
      <c r="B21" s="80"/>
    </row>
    <row r="22" spans="1:2" ht="60.75" thickBot="1">
      <c r="A22" s="81" t="s">
        <v>251</v>
      </c>
      <c r="B22" s="80"/>
    </row>
    <row r="23" spans="1:2" ht="60.75" thickBot="1">
      <c r="A23" s="82" t="s">
        <v>252</v>
      </c>
      <c r="B23" s="80"/>
    </row>
    <row r="24" spans="1:2" ht="16.5" thickBot="1">
      <c r="A24" s="76" t="s">
        <v>253</v>
      </c>
      <c r="B24" s="80"/>
    </row>
    <row r="25" spans="1:2" ht="30.75" thickBot="1">
      <c r="A25" s="82" t="s">
        <v>254</v>
      </c>
      <c r="B25" s="80"/>
    </row>
    <row r="26" spans="1:2" ht="16.5" thickBot="1">
      <c r="A26" s="76" t="s">
        <v>255</v>
      </c>
      <c r="B26" s="80"/>
    </row>
    <row r="27" spans="1:2" ht="30.75" thickBot="1">
      <c r="A27" s="83" t="s">
        <v>256</v>
      </c>
      <c r="B27" s="80"/>
    </row>
    <row r="28" spans="1:2" ht="16.5" thickBot="1">
      <c r="A28" s="76" t="s">
        <v>257</v>
      </c>
      <c r="B28" s="78" t="s">
        <v>258</v>
      </c>
    </row>
    <row r="29" spans="1:2" ht="16.5" thickBot="1">
      <c r="A29" s="79" t="s">
        <v>259</v>
      </c>
      <c r="B29" s="78"/>
    </row>
    <row r="30" spans="1:2" ht="90.75" thickBot="1">
      <c r="A30" s="76" t="s">
        <v>260</v>
      </c>
      <c r="B30" s="84" t="s">
        <v>261</v>
      </c>
    </row>
    <row r="31" spans="1:2" ht="28.5">
      <c r="A31" s="79" t="s">
        <v>262</v>
      </c>
      <c r="B31" s="81"/>
    </row>
    <row r="32" spans="1:2" ht="45">
      <c r="A32" s="85" t="s">
        <v>263</v>
      </c>
      <c r="B32" s="85"/>
    </row>
    <row r="33" spans="1:2" ht="15.75">
      <c r="A33" s="85" t="s">
        <v>264</v>
      </c>
      <c r="B33" s="85"/>
    </row>
    <row r="34" spans="1:2" ht="15.75">
      <c r="A34" s="85" t="s">
        <v>265</v>
      </c>
      <c r="B34" s="85"/>
    </row>
    <row r="35" spans="1:2" ht="16.5" thickBot="1">
      <c r="A35" s="86" t="s">
        <v>266</v>
      </c>
      <c r="B35" s="87"/>
    </row>
    <row r="36" spans="1:2" ht="29.25" thickBot="1">
      <c r="A36" s="88" t="s">
        <v>267</v>
      </c>
      <c r="B36" s="80"/>
    </row>
    <row r="37" spans="1:2" ht="16.5" thickBot="1">
      <c r="A37" s="80" t="s">
        <v>268</v>
      </c>
      <c r="B37" s="80"/>
    </row>
    <row r="38" spans="1:2" ht="29.25" thickBot="1">
      <c r="A38" s="89" t="s">
        <v>269</v>
      </c>
      <c r="B38" s="80"/>
    </row>
    <row r="39" spans="1:2" ht="29.25" thickBot="1">
      <c r="A39" s="89" t="s">
        <v>270</v>
      </c>
      <c r="B39" s="80"/>
    </row>
    <row r="40" spans="1:2" ht="16.5" thickBot="1">
      <c r="A40" s="80" t="s">
        <v>85</v>
      </c>
      <c r="B40" s="80"/>
    </row>
    <row r="41" spans="1:2" ht="29.25" thickBot="1">
      <c r="A41" s="89" t="s">
        <v>271</v>
      </c>
      <c r="B41" s="80"/>
    </row>
    <row r="42" spans="1:2" ht="16.5" thickBot="1">
      <c r="A42" s="80" t="s">
        <v>272</v>
      </c>
      <c r="B42" s="80"/>
    </row>
    <row r="43" spans="1:2" ht="16.5" thickBot="1">
      <c r="A43" s="80" t="s">
        <v>273</v>
      </c>
      <c r="B43" s="80"/>
    </row>
    <row r="44" spans="1:2" ht="16.5" thickBot="1">
      <c r="A44" s="80" t="s">
        <v>274</v>
      </c>
      <c r="B44" s="80"/>
    </row>
    <row r="45" spans="1:2" ht="16.5" thickBot="1">
      <c r="A45" s="80" t="s">
        <v>275</v>
      </c>
      <c r="B45" s="80"/>
    </row>
    <row r="46" spans="1:2" ht="29.25" thickBot="1">
      <c r="A46" s="89" t="s">
        <v>276</v>
      </c>
      <c r="B46" s="80"/>
    </row>
    <row r="47" spans="1:2" ht="16.5" thickBot="1">
      <c r="A47" s="80" t="s">
        <v>272</v>
      </c>
      <c r="B47" s="80"/>
    </row>
    <row r="48" spans="1:2" ht="16.5" thickBot="1">
      <c r="A48" s="80" t="s">
        <v>273</v>
      </c>
      <c r="B48" s="80"/>
    </row>
    <row r="49" spans="1:2" ht="16.5" thickBot="1">
      <c r="A49" s="80" t="s">
        <v>274</v>
      </c>
      <c r="B49" s="80"/>
    </row>
    <row r="50" spans="1:2" ht="16.5" thickBot="1">
      <c r="A50" s="80" t="s">
        <v>275</v>
      </c>
      <c r="B50" s="80"/>
    </row>
    <row r="51" spans="1:2" ht="29.25" thickBot="1">
      <c r="A51" s="89" t="s">
        <v>277</v>
      </c>
      <c r="B51" s="80"/>
    </row>
    <row r="52" spans="1:2" ht="16.5" thickBot="1">
      <c r="A52" s="80" t="s">
        <v>272</v>
      </c>
      <c r="B52" s="80"/>
    </row>
    <row r="53" spans="1:2" ht="16.5" thickBot="1">
      <c r="A53" s="80" t="s">
        <v>273</v>
      </c>
      <c r="B53" s="80"/>
    </row>
    <row r="54" spans="1:2" ht="16.5" thickBot="1">
      <c r="A54" s="80" t="s">
        <v>274</v>
      </c>
      <c r="B54" s="80"/>
    </row>
    <row r="55" spans="1:2" ht="16.5" thickBot="1">
      <c r="A55" s="80" t="s">
        <v>275</v>
      </c>
      <c r="B55" s="80"/>
    </row>
    <row r="56" spans="1:2" ht="29.25" thickBot="1">
      <c r="A56" s="79" t="s">
        <v>278</v>
      </c>
      <c r="B56" s="90"/>
    </row>
    <row r="57" spans="1:2" ht="16.5" thickBot="1">
      <c r="A57" s="81" t="s">
        <v>85</v>
      </c>
      <c r="B57" s="90"/>
    </row>
    <row r="58" spans="1:2" ht="16.5" thickBot="1">
      <c r="A58" s="81" t="s">
        <v>279</v>
      </c>
      <c r="B58" s="90"/>
    </row>
    <row r="59" spans="1:2" ht="16.5" thickBot="1">
      <c r="A59" s="81" t="s">
        <v>280</v>
      </c>
      <c r="B59" s="90"/>
    </row>
    <row r="60" spans="1:2" ht="16.5" thickBot="1">
      <c r="A60" s="81" t="s">
        <v>281</v>
      </c>
      <c r="B60" s="90"/>
    </row>
    <row r="61" spans="1:2" ht="16.5" thickBot="1">
      <c r="A61" s="76" t="s">
        <v>282</v>
      </c>
      <c r="B61" s="91"/>
    </row>
    <row r="62" spans="1:2" ht="16.5" thickBot="1">
      <c r="A62" s="76" t="s">
        <v>283</v>
      </c>
      <c r="B62" s="91"/>
    </row>
    <row r="63" spans="1:2" ht="16.5" thickBot="1">
      <c r="A63" s="76" t="s">
        <v>284</v>
      </c>
      <c r="B63" s="91"/>
    </row>
    <row r="64" spans="1:2" ht="16.5" thickBot="1">
      <c r="A64" s="77" t="s">
        <v>285</v>
      </c>
      <c r="B64" s="78"/>
    </row>
    <row r="65" spans="1:2" ht="15.75">
      <c r="A65" s="79" t="s">
        <v>286</v>
      </c>
      <c r="B65" s="284" t="s">
        <v>287</v>
      </c>
    </row>
    <row r="66" spans="1:2" ht="15.75">
      <c r="A66" s="85" t="s">
        <v>288</v>
      </c>
      <c r="B66" s="285"/>
    </row>
    <row r="67" spans="1:2" ht="15.75">
      <c r="A67" s="85" t="s">
        <v>289</v>
      </c>
      <c r="B67" s="285"/>
    </row>
    <row r="68" spans="1:2" ht="15.75">
      <c r="A68" s="85" t="s">
        <v>290</v>
      </c>
      <c r="B68" s="285"/>
    </row>
    <row r="69" spans="1:2" ht="15.75">
      <c r="A69" s="85" t="s">
        <v>291</v>
      </c>
      <c r="B69" s="285"/>
    </row>
    <row r="70" spans="1:2" ht="16.5" thickBot="1">
      <c r="A70" s="87" t="s">
        <v>292</v>
      </c>
      <c r="B70" s="286"/>
    </row>
    <row r="71" spans="1:2" ht="30.75" thickBot="1">
      <c r="A71" s="81" t="s">
        <v>293</v>
      </c>
      <c r="B71" s="82"/>
    </row>
    <row r="72" spans="1:2" ht="29.25" thickBot="1">
      <c r="A72" s="76" t="s">
        <v>294</v>
      </c>
      <c r="B72" s="82"/>
    </row>
    <row r="73" spans="1:2" ht="16.5" thickBot="1">
      <c r="A73" s="81" t="s">
        <v>85</v>
      </c>
      <c r="B73" s="93"/>
    </row>
    <row r="74" spans="1:2" ht="16.5" thickBot="1">
      <c r="A74" s="81" t="s">
        <v>295</v>
      </c>
      <c r="B74" s="82"/>
    </row>
    <row r="75" spans="1:2" ht="16.5" thickBot="1">
      <c r="A75" s="81" t="s">
        <v>296</v>
      </c>
      <c r="B75" s="93"/>
    </row>
    <row r="76" spans="1:2" ht="30.75" thickBot="1">
      <c r="A76" s="94" t="s">
        <v>297</v>
      </c>
      <c r="B76" s="92" t="s">
        <v>298</v>
      </c>
    </row>
    <row r="77" spans="1:2" ht="16.5" thickBot="1">
      <c r="A77" s="76" t="s">
        <v>299</v>
      </c>
      <c r="B77" s="91"/>
    </row>
    <row r="78" spans="1:2" ht="16.5" thickBot="1">
      <c r="A78" s="85" t="s">
        <v>300</v>
      </c>
      <c r="B78" s="95"/>
    </row>
    <row r="79" spans="1:2" ht="16.5" thickBot="1">
      <c r="A79" s="85" t="s">
        <v>301</v>
      </c>
      <c r="B79" s="95"/>
    </row>
    <row r="80" spans="1:2" ht="16.5" thickBot="1">
      <c r="A80" s="85" t="s">
        <v>302</v>
      </c>
      <c r="B80" s="95"/>
    </row>
    <row r="81" spans="1:2" ht="45.75" thickBot="1">
      <c r="A81" s="96" t="s">
        <v>303</v>
      </c>
      <c r="B81" s="93" t="s">
        <v>304</v>
      </c>
    </row>
    <row r="82" spans="1:2" ht="28.5">
      <c r="A82" s="79" t="s">
        <v>305</v>
      </c>
      <c r="B82" s="284" t="s">
        <v>306</v>
      </c>
    </row>
    <row r="83" spans="1:2" ht="15.75">
      <c r="A83" s="85" t="s">
        <v>307</v>
      </c>
      <c r="B83" s="285"/>
    </row>
    <row r="84" spans="1:2" ht="15.75">
      <c r="A84" s="85" t="s">
        <v>308</v>
      </c>
      <c r="B84" s="285"/>
    </row>
    <row r="85" spans="1:2" ht="15.75">
      <c r="A85" s="85" t="s">
        <v>309</v>
      </c>
      <c r="B85" s="285"/>
    </row>
    <row r="86" spans="1:2" ht="15.75">
      <c r="A86" s="85" t="s">
        <v>310</v>
      </c>
      <c r="B86" s="285"/>
    </row>
    <row r="87" spans="1:2" ht="16.5" thickBot="1">
      <c r="A87" s="97" t="s">
        <v>311</v>
      </c>
      <c r="B87" s="286"/>
    </row>
    <row r="89" spans="1:2" ht="15.75">
      <c r="A89" s="98" t="s">
        <v>312</v>
      </c>
      <c r="B89" s="98"/>
    </row>
    <row r="90" ht="15.75">
      <c r="A90" s="68" t="s">
        <v>313</v>
      </c>
    </row>
    <row r="91" ht="15.75">
      <c r="A91" s="68" t="s">
        <v>314</v>
      </c>
    </row>
    <row r="92" ht="15.75">
      <c r="A92" s="68" t="s">
        <v>315</v>
      </c>
    </row>
    <row r="93" ht="15.75">
      <c r="A93" s="68" t="s">
        <v>316</v>
      </c>
    </row>
    <row r="94" ht="15.75">
      <c r="A94" s="68" t="s">
        <v>317</v>
      </c>
    </row>
    <row r="95" ht="15.75">
      <c r="A95" s="68" t="s">
        <v>318</v>
      </c>
    </row>
    <row r="96" spans="1:2" ht="15.75">
      <c r="A96" s="287" t="s">
        <v>319</v>
      </c>
      <c r="B96" s="287"/>
    </row>
    <row r="98" spans="1:2" ht="15.75">
      <c r="A98" s="99" t="s">
        <v>320</v>
      </c>
      <c r="B98" s="100"/>
    </row>
    <row r="99" ht="15.75">
      <c r="B99" s="101" t="s">
        <v>321</v>
      </c>
    </row>
    <row r="100" ht="15.7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.7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.7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.7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.7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294" t="s">
        <v>24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1:9" ht="15.7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.75">
      <c r="M7" s="68"/>
      <c r="N7" s="69" t="s">
        <v>210</v>
      </c>
    </row>
    <row r="8" spans="13:14" s="70" customFormat="1" ht="15.75">
      <c r="M8" s="68"/>
      <c r="N8" s="69" t="s">
        <v>211</v>
      </c>
    </row>
    <row r="9" spans="13:14" s="70" customFormat="1" ht="15.75">
      <c r="M9" s="68"/>
      <c r="N9" s="69"/>
    </row>
    <row r="10" spans="13:14" s="70" customFormat="1" ht="15.75">
      <c r="M10" s="68"/>
      <c r="N10" s="71" t="s">
        <v>212</v>
      </c>
    </row>
    <row r="11" spans="13:14" s="70" customFormat="1" ht="15.75">
      <c r="M11" s="68"/>
      <c r="N11" s="69" t="s">
        <v>213</v>
      </c>
    </row>
    <row r="12" spans="13:14" s="70" customFormat="1" ht="15.75">
      <c r="M12" s="68"/>
      <c r="N12" s="69" t="s">
        <v>214</v>
      </c>
    </row>
    <row r="13" spans="1:9" ht="15.75">
      <c r="A13" s="296" t="s">
        <v>323</v>
      </c>
      <c r="B13" s="296"/>
      <c r="C13" s="296"/>
      <c r="D13" s="296"/>
      <c r="E13" s="296"/>
      <c r="F13" s="296"/>
      <c r="G13" s="296"/>
      <c r="H13" s="296"/>
      <c r="I13" s="296"/>
    </row>
    <row r="14" spans="1:9" ht="15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6.5" thickBot="1">
      <c r="A15" s="297" t="s">
        <v>120</v>
      </c>
      <c r="B15" s="297"/>
      <c r="C15" s="298"/>
      <c r="D15" s="298"/>
      <c r="E15" s="298"/>
      <c r="F15" s="298"/>
      <c r="G15" s="298"/>
      <c r="H15" s="298"/>
      <c r="I15" s="298"/>
    </row>
    <row r="16" spans="1:14" ht="15.75">
      <c r="A16" s="264" t="s">
        <v>324</v>
      </c>
      <c r="B16" s="256" t="s">
        <v>325</v>
      </c>
      <c r="C16" s="256" t="s">
        <v>326</v>
      </c>
      <c r="D16" s="256"/>
      <c r="E16" s="256"/>
      <c r="F16" s="256"/>
      <c r="G16" s="256" t="s">
        <v>327</v>
      </c>
      <c r="H16" s="256" t="s">
        <v>328</v>
      </c>
      <c r="I16" s="309" t="s">
        <v>329</v>
      </c>
      <c r="J16" s="266" t="s">
        <v>330</v>
      </c>
      <c r="K16" s="311"/>
      <c r="L16" s="311"/>
      <c r="M16" s="311"/>
      <c r="N16" s="312"/>
    </row>
    <row r="17" spans="1:14" ht="15.75">
      <c r="A17" s="265"/>
      <c r="B17" s="257"/>
      <c r="C17" s="257" t="s">
        <v>331</v>
      </c>
      <c r="D17" s="257"/>
      <c r="E17" s="257" t="s">
        <v>332</v>
      </c>
      <c r="F17" s="257"/>
      <c r="G17" s="257"/>
      <c r="H17" s="257"/>
      <c r="I17" s="310"/>
      <c r="J17" s="313"/>
      <c r="K17" s="314"/>
      <c r="L17" s="314"/>
      <c r="M17" s="314"/>
      <c r="N17" s="315"/>
    </row>
    <row r="18" spans="1:14" ht="15.75">
      <c r="A18" s="265"/>
      <c r="B18" s="257"/>
      <c r="C18" s="288" t="s">
        <v>333</v>
      </c>
      <c r="D18" s="288" t="s">
        <v>334</v>
      </c>
      <c r="E18" s="288" t="s">
        <v>333</v>
      </c>
      <c r="F18" s="288" t="s">
        <v>334</v>
      </c>
      <c r="G18" s="257"/>
      <c r="H18" s="257"/>
      <c r="I18" s="310"/>
      <c r="J18" s="316"/>
      <c r="K18" s="317"/>
      <c r="L18" s="317"/>
      <c r="M18" s="317"/>
      <c r="N18" s="318"/>
    </row>
    <row r="19" spans="1:14" ht="15.75">
      <c r="A19" s="265"/>
      <c r="B19" s="299"/>
      <c r="C19" s="289"/>
      <c r="D19" s="289"/>
      <c r="E19" s="289"/>
      <c r="F19" s="289"/>
      <c r="G19" s="257"/>
      <c r="H19" s="257"/>
      <c r="I19" s="310"/>
      <c r="J19" s="316"/>
      <c r="K19" s="317"/>
      <c r="L19" s="317"/>
      <c r="M19" s="317"/>
      <c r="N19" s="318"/>
    </row>
    <row r="20" spans="1:14" ht="15.75">
      <c r="A20" s="265"/>
      <c r="B20" s="257"/>
      <c r="C20" s="290"/>
      <c r="D20" s="290"/>
      <c r="E20" s="290"/>
      <c r="F20" s="290"/>
      <c r="G20" s="257"/>
      <c r="H20" s="257"/>
      <c r="I20" s="310"/>
      <c r="J20" s="319"/>
      <c r="K20" s="320"/>
      <c r="L20" s="320"/>
      <c r="M20" s="320"/>
      <c r="N20" s="321"/>
    </row>
    <row r="21" spans="1:14" ht="16.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303">
        <v>11</v>
      </c>
      <c r="K21" s="304"/>
      <c r="L21" s="304"/>
      <c r="M21" s="304"/>
      <c r="N21" s="305"/>
    </row>
    <row r="22" spans="1:14" ht="15.7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06"/>
      <c r="K22" s="307"/>
      <c r="L22" s="307"/>
      <c r="M22" s="307"/>
      <c r="N22" s="308"/>
    </row>
    <row r="23" spans="1:14" ht="15.7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291"/>
      <c r="K23" s="292"/>
      <c r="L23" s="292"/>
      <c r="M23" s="292"/>
      <c r="N23" s="293"/>
    </row>
    <row r="24" spans="1:14" ht="15.75">
      <c r="A24" s="107"/>
      <c r="B24" s="33"/>
      <c r="C24" s="33"/>
      <c r="D24" s="33"/>
      <c r="E24" s="33"/>
      <c r="F24" s="33"/>
      <c r="G24" s="33"/>
      <c r="H24" s="33"/>
      <c r="I24" s="33"/>
      <c r="J24" s="291"/>
      <c r="K24" s="292"/>
      <c r="L24" s="292"/>
      <c r="M24" s="292"/>
      <c r="N24" s="293"/>
    </row>
    <row r="25" spans="1:14" ht="15.75">
      <c r="A25" s="107"/>
      <c r="B25" s="33"/>
      <c r="C25" s="33"/>
      <c r="D25" s="33"/>
      <c r="E25" s="33"/>
      <c r="F25" s="33"/>
      <c r="G25" s="33"/>
      <c r="H25" s="33"/>
      <c r="I25" s="33"/>
      <c r="J25" s="291"/>
      <c r="K25" s="292"/>
      <c r="L25" s="292"/>
      <c r="M25" s="292"/>
      <c r="N25" s="293"/>
    </row>
    <row r="26" spans="1:14" ht="16.5" thickBot="1">
      <c r="A26" s="108"/>
      <c r="B26" s="34"/>
      <c r="C26" s="34"/>
      <c r="D26" s="34"/>
      <c r="E26" s="34"/>
      <c r="F26" s="34"/>
      <c r="G26" s="34"/>
      <c r="H26" s="34"/>
      <c r="I26" s="34"/>
      <c r="J26" s="300"/>
      <c r="K26" s="301"/>
      <c r="L26" s="301"/>
      <c r="M26" s="301"/>
      <c r="N26" s="302"/>
    </row>
    <row r="27" ht="15.75">
      <c r="B27" s="109"/>
    </row>
    <row r="28" spans="1:2" ht="15.75">
      <c r="A28" s="1" t="s">
        <v>31</v>
      </c>
      <c r="B28" s="109"/>
    </row>
  </sheetData>
  <sheetProtection/>
  <mergeCells count="22">
    <mergeCell ref="I16:I20"/>
    <mergeCell ref="J16:N20"/>
    <mergeCell ref="C17:D17"/>
    <mergeCell ref="E17:F17"/>
    <mergeCell ref="E18:E20"/>
    <mergeCell ref="F18:F20"/>
    <mergeCell ref="J25:N25"/>
    <mergeCell ref="J26:N26"/>
    <mergeCell ref="G16:G20"/>
    <mergeCell ref="H16:H20"/>
    <mergeCell ref="J21:N21"/>
    <mergeCell ref="J22:N22"/>
    <mergeCell ref="C18:C20"/>
    <mergeCell ref="D18:D20"/>
    <mergeCell ref="J23:N23"/>
    <mergeCell ref="J24:N24"/>
    <mergeCell ref="A5:N5"/>
    <mergeCell ref="A13:I13"/>
    <mergeCell ref="A15:I15"/>
    <mergeCell ref="A16:A20"/>
    <mergeCell ref="B16:B20"/>
    <mergeCell ref="C16:F16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19</v>
      </c>
    </row>
    <row r="3" ht="15.75">
      <c r="C3" s="3" t="s">
        <v>209</v>
      </c>
    </row>
    <row r="4" ht="15.75">
      <c r="C4" s="3" t="s">
        <v>220</v>
      </c>
    </row>
    <row r="5" ht="15.75">
      <c r="C5" s="3"/>
    </row>
    <row r="6" spans="1:16" ht="42.75" customHeight="1">
      <c r="A6" s="324" t="s">
        <v>25</v>
      </c>
      <c r="B6" s="324"/>
      <c r="C6" s="3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3"/>
    </row>
    <row r="8" ht="15.75">
      <c r="C8" s="3" t="s">
        <v>210</v>
      </c>
    </row>
    <row r="9" ht="15.75">
      <c r="C9" s="3" t="s">
        <v>211</v>
      </c>
    </row>
    <row r="10" ht="15.75">
      <c r="C10" s="3"/>
    </row>
    <row r="11" ht="15.75">
      <c r="C11" s="53" t="s">
        <v>212</v>
      </c>
    </row>
    <row r="12" ht="15.75">
      <c r="C12" s="3" t="s">
        <v>213</v>
      </c>
    </row>
    <row r="13" ht="15.75">
      <c r="C13" s="3" t="s">
        <v>214</v>
      </c>
    </row>
    <row r="15" ht="16.5" thickBot="1"/>
    <row r="16" spans="1:3" ht="21.75" customHeight="1">
      <c r="A16" s="140" t="s">
        <v>121</v>
      </c>
      <c r="B16" s="142" t="s">
        <v>122</v>
      </c>
      <c r="C16" s="141" t="s">
        <v>123</v>
      </c>
    </row>
    <row r="17" spans="1:3" ht="94.5">
      <c r="A17" s="121">
        <v>1</v>
      </c>
      <c r="B17" s="143" t="s">
        <v>382</v>
      </c>
      <c r="C17" s="121"/>
    </row>
    <row r="18" spans="1:3" ht="15.75">
      <c r="A18" s="144" t="s">
        <v>33</v>
      </c>
      <c r="B18" s="325" t="s">
        <v>124</v>
      </c>
      <c r="C18" s="325"/>
    </row>
    <row r="19" spans="1:3" ht="15.75">
      <c r="A19" s="36" t="s">
        <v>34</v>
      </c>
      <c r="B19" s="37" t="s">
        <v>125</v>
      </c>
      <c r="C19" s="21" t="s">
        <v>126</v>
      </c>
    </row>
    <row r="20" spans="1:3" ht="31.5">
      <c r="A20" s="36" t="s">
        <v>35</v>
      </c>
      <c r="B20" s="37" t="s">
        <v>127</v>
      </c>
      <c r="C20" s="21" t="s">
        <v>128</v>
      </c>
    </row>
    <row r="21" spans="1:3" ht="15.75">
      <c r="A21" s="36" t="s">
        <v>36</v>
      </c>
      <c r="B21" s="326" t="s">
        <v>129</v>
      </c>
      <c r="C21" s="327"/>
    </row>
    <row r="22" spans="1:3" ht="15.75">
      <c r="A22" s="36" t="s">
        <v>37</v>
      </c>
      <c r="B22" s="38" t="s">
        <v>130</v>
      </c>
      <c r="C22" s="21" t="s">
        <v>131</v>
      </c>
    </row>
    <row r="23" spans="1:3" ht="15.7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1.5">
      <c r="A26" s="36" t="s">
        <v>81</v>
      </c>
      <c r="B26" s="37" t="s">
        <v>135</v>
      </c>
      <c r="C26" s="21" t="s">
        <v>131</v>
      </c>
    </row>
    <row r="27" spans="1:3" ht="15.75">
      <c r="A27" s="36" t="s">
        <v>91</v>
      </c>
      <c r="B27" s="37" t="s">
        <v>136</v>
      </c>
      <c r="C27" s="21" t="s">
        <v>131</v>
      </c>
    </row>
    <row r="28" spans="1:3" ht="15.75">
      <c r="A28" s="36">
        <v>3</v>
      </c>
      <c r="B28" s="322" t="s">
        <v>137</v>
      </c>
      <c r="C28" s="323"/>
    </row>
    <row r="29" spans="1:3" ht="31.5">
      <c r="A29" s="36" t="s">
        <v>138</v>
      </c>
      <c r="B29" s="37" t="s">
        <v>139</v>
      </c>
      <c r="C29" s="21" t="s">
        <v>131</v>
      </c>
    </row>
    <row r="30" spans="1:3" ht="31.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.75">
      <c r="A32" s="36" t="s">
        <v>144</v>
      </c>
      <c r="B32" s="37" t="s">
        <v>145</v>
      </c>
      <c r="C32" s="21" t="s">
        <v>131</v>
      </c>
    </row>
    <row r="33" spans="1:3" ht="15.75">
      <c r="A33" s="36">
        <v>4</v>
      </c>
      <c r="B33" s="322" t="s">
        <v>146</v>
      </c>
      <c r="C33" s="323"/>
    </row>
    <row r="34" spans="1:3" ht="15.75">
      <c r="A34" s="36" t="s">
        <v>41</v>
      </c>
      <c r="B34" s="37" t="s">
        <v>147</v>
      </c>
      <c r="C34" s="21" t="s">
        <v>128</v>
      </c>
    </row>
    <row r="35" spans="1:3" ht="47.25">
      <c r="A35" s="36" t="s">
        <v>42</v>
      </c>
      <c r="B35" s="37" t="s">
        <v>148</v>
      </c>
      <c r="C35" s="21" t="s">
        <v>128</v>
      </c>
    </row>
    <row r="36" spans="1:3" ht="15.75">
      <c r="A36" s="36" t="s">
        <v>43</v>
      </c>
      <c r="B36" s="37" t="s">
        <v>149</v>
      </c>
      <c r="C36" s="21" t="s">
        <v>131</v>
      </c>
    </row>
    <row r="37" spans="1:3" ht="31.5">
      <c r="A37" s="36" t="s">
        <v>86</v>
      </c>
      <c r="B37" s="37" t="s">
        <v>150</v>
      </c>
      <c r="C37" s="21" t="s">
        <v>131</v>
      </c>
    </row>
    <row r="38" spans="1:3" ht="15.75">
      <c r="A38" s="36" t="s">
        <v>87</v>
      </c>
      <c r="B38" s="37" t="s">
        <v>151</v>
      </c>
      <c r="C38" s="21" t="s">
        <v>128</v>
      </c>
    </row>
    <row r="39" spans="1:3" ht="15.75">
      <c r="A39" s="36" t="s">
        <v>88</v>
      </c>
      <c r="B39" s="37" t="s">
        <v>152</v>
      </c>
      <c r="C39" s="21" t="s">
        <v>128</v>
      </c>
    </row>
    <row r="40" spans="1:3" ht="15.75">
      <c r="A40" s="36">
        <v>5</v>
      </c>
      <c r="B40" s="322" t="s">
        <v>153</v>
      </c>
      <c r="C40" s="323"/>
    </row>
    <row r="41" spans="1:3" ht="15.75">
      <c r="A41" s="36" t="s">
        <v>44</v>
      </c>
      <c r="B41" s="37" t="s">
        <v>154</v>
      </c>
      <c r="C41" s="39" t="s">
        <v>131</v>
      </c>
    </row>
    <row r="42" spans="1:3" ht="31.5">
      <c r="A42" s="36" t="s">
        <v>45</v>
      </c>
      <c r="B42" s="37" t="s">
        <v>155</v>
      </c>
      <c r="C42" s="39" t="s">
        <v>131</v>
      </c>
    </row>
    <row r="43" spans="1:3" ht="31.5">
      <c r="A43" s="36" t="s">
        <v>89</v>
      </c>
      <c r="B43" s="37" t="s">
        <v>156</v>
      </c>
      <c r="C43" s="21" t="s">
        <v>128</v>
      </c>
    </row>
    <row r="44" spans="1:3" ht="31.5">
      <c r="A44" s="36" t="s">
        <v>157</v>
      </c>
      <c r="B44" s="37" t="s">
        <v>158</v>
      </c>
      <c r="C44" s="21" t="s">
        <v>131</v>
      </c>
    </row>
    <row r="45" spans="1:3" ht="31.5">
      <c r="A45" s="36" t="s">
        <v>159</v>
      </c>
      <c r="B45" s="37" t="s">
        <v>160</v>
      </c>
      <c r="C45" s="21" t="s">
        <v>128</v>
      </c>
    </row>
    <row r="46" spans="1:3" ht="31.5">
      <c r="A46" s="36" t="s">
        <v>161</v>
      </c>
      <c r="B46" s="37" t="s">
        <v>162</v>
      </c>
      <c r="C46" s="21" t="s">
        <v>128</v>
      </c>
    </row>
    <row r="48" spans="1:3" ht="15.75">
      <c r="A48" s="36">
        <v>6</v>
      </c>
      <c r="B48" s="322" t="s">
        <v>163</v>
      </c>
      <c r="C48" s="323"/>
    </row>
    <row r="49" spans="1:3" ht="31.5">
      <c r="A49" s="36" t="s">
        <v>116</v>
      </c>
      <c r="B49" s="37" t="s">
        <v>164</v>
      </c>
      <c r="C49" s="21" t="s">
        <v>128</v>
      </c>
    </row>
    <row r="50" spans="1:3" ht="15.75">
      <c r="A50" s="36" t="s">
        <v>117</v>
      </c>
      <c r="B50" s="37" t="s">
        <v>165</v>
      </c>
      <c r="C50" s="21" t="s">
        <v>128</v>
      </c>
    </row>
    <row r="51" spans="1:3" ht="31.5">
      <c r="A51" s="36" t="s">
        <v>118</v>
      </c>
      <c r="B51" s="37" t="s">
        <v>166</v>
      </c>
      <c r="C51" s="21" t="s">
        <v>131</v>
      </c>
    </row>
    <row r="52" spans="1:3" ht="63.75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24" t="s">
        <v>168</v>
      </c>
      <c r="B55" s="324"/>
      <c r="C55" s="324"/>
    </row>
    <row r="56" ht="16.5" thickBot="1"/>
    <row r="57" spans="1:3" ht="16.5" thickBot="1">
      <c r="A57" s="42" t="s">
        <v>32</v>
      </c>
      <c r="B57" s="43" t="s">
        <v>122</v>
      </c>
      <c r="C57" s="44" t="s">
        <v>123</v>
      </c>
    </row>
    <row r="58" spans="1:3" ht="15.75">
      <c r="A58" s="35">
        <v>1</v>
      </c>
      <c r="B58" s="45" t="s">
        <v>169</v>
      </c>
      <c r="C58" s="46"/>
    </row>
    <row r="59" spans="1:3" ht="15.75">
      <c r="A59" s="36" t="s">
        <v>34</v>
      </c>
      <c r="B59" s="47" t="s">
        <v>170</v>
      </c>
      <c r="C59" s="21" t="s">
        <v>131</v>
      </c>
    </row>
    <row r="60" spans="1:3" ht="15.75">
      <c r="A60" s="36" t="s">
        <v>35</v>
      </c>
      <c r="B60" s="47" t="s">
        <v>171</v>
      </c>
      <c r="C60" s="21" t="s">
        <v>131</v>
      </c>
    </row>
    <row r="61" spans="1:3" ht="15.75">
      <c r="A61" s="36" t="s">
        <v>46</v>
      </c>
      <c r="B61" s="37" t="s">
        <v>172</v>
      </c>
      <c r="C61" s="21" t="s">
        <v>131</v>
      </c>
    </row>
    <row r="62" spans="1:3" ht="31.5">
      <c r="A62" s="36" t="s">
        <v>63</v>
      </c>
      <c r="B62" s="37" t="s">
        <v>173</v>
      </c>
      <c r="C62" s="21" t="s">
        <v>131</v>
      </c>
    </row>
    <row r="63" spans="1:3" ht="15.75">
      <c r="A63" s="36" t="s">
        <v>174</v>
      </c>
      <c r="B63" s="37" t="s">
        <v>175</v>
      </c>
      <c r="C63" s="21" t="s">
        <v>131</v>
      </c>
    </row>
    <row r="64" spans="1:3" ht="15.75">
      <c r="A64" s="36" t="s">
        <v>176</v>
      </c>
      <c r="B64" s="37" t="s">
        <v>177</v>
      </c>
      <c r="C64" s="21" t="s">
        <v>128</v>
      </c>
    </row>
    <row r="65" spans="1:3" ht="15.75">
      <c r="A65" s="36">
        <v>2</v>
      </c>
      <c r="B65" s="48" t="s">
        <v>137</v>
      </c>
      <c r="C65" s="49"/>
    </row>
    <row r="66" spans="1:3" ht="15.75">
      <c r="A66" s="36" t="s">
        <v>37</v>
      </c>
      <c r="B66" s="37" t="s">
        <v>178</v>
      </c>
      <c r="C66" s="21" t="s">
        <v>131</v>
      </c>
    </row>
    <row r="67" spans="1:3" ht="31.5">
      <c r="A67" s="36" t="s">
        <v>38</v>
      </c>
      <c r="B67" s="37" t="s">
        <v>179</v>
      </c>
      <c r="C67" s="21" t="s">
        <v>131</v>
      </c>
    </row>
    <row r="68" spans="1:3" ht="31.5">
      <c r="A68" s="36" t="s">
        <v>39</v>
      </c>
      <c r="B68" s="37" t="s">
        <v>180</v>
      </c>
      <c r="C68" s="21" t="s">
        <v>131</v>
      </c>
    </row>
    <row r="69" spans="1:3" ht="31.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.75">
      <c r="A71" s="36" t="s">
        <v>140</v>
      </c>
      <c r="B71" s="37" t="s">
        <v>184</v>
      </c>
      <c r="C71" s="21" t="s">
        <v>131</v>
      </c>
    </row>
    <row r="72" spans="1:3" ht="15.75">
      <c r="A72" s="36" t="s">
        <v>142</v>
      </c>
      <c r="B72" s="37" t="s">
        <v>185</v>
      </c>
      <c r="C72" s="21" t="s">
        <v>128</v>
      </c>
    </row>
    <row r="73" spans="1:3" ht="15.75">
      <c r="A73" s="36" t="s">
        <v>186</v>
      </c>
      <c r="B73" s="37" t="s">
        <v>187</v>
      </c>
      <c r="C73" s="21" t="s">
        <v>128</v>
      </c>
    </row>
    <row r="74" spans="1:3" ht="15.75">
      <c r="A74" s="36" t="s">
        <v>188</v>
      </c>
      <c r="B74" s="37" t="s">
        <v>189</v>
      </c>
      <c r="C74" s="21" t="s">
        <v>131</v>
      </c>
    </row>
    <row r="75" spans="1:3" ht="15.75">
      <c r="A75" s="36">
        <v>4</v>
      </c>
      <c r="B75" s="48" t="s">
        <v>163</v>
      </c>
      <c r="C75" s="49"/>
    </row>
    <row r="76" spans="1:3" ht="15.75">
      <c r="A76" s="36" t="s">
        <v>41</v>
      </c>
      <c r="B76" s="37" t="s">
        <v>190</v>
      </c>
      <c r="C76" s="21" t="s">
        <v>128</v>
      </c>
    </row>
    <row r="77" spans="1:3" ht="31.5">
      <c r="A77" s="36" t="s">
        <v>42</v>
      </c>
      <c r="B77" s="37" t="s">
        <v>191</v>
      </c>
      <c r="C77" s="21" t="s">
        <v>131</v>
      </c>
    </row>
    <row r="78" spans="1:3" ht="16.5" thickBot="1">
      <c r="A78" s="40" t="s">
        <v>43</v>
      </c>
      <c r="B78" s="41" t="s">
        <v>192</v>
      </c>
      <c r="C78" s="23" t="s">
        <v>131</v>
      </c>
    </row>
    <row r="79" spans="1:3" ht="16.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1"/>
  <sheetViews>
    <sheetView zoomScale="55" zoomScaleNormal="55" zoomScalePageLayoutView="0" workbookViewId="0" topLeftCell="A1">
      <pane ySplit="15" topLeftCell="A16" activePane="bottomLeft" state="frozen"/>
      <selection pane="topLeft" activeCell="A1" sqref="A1"/>
      <selection pane="bottomLeft" activeCell="E27" sqref="E27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7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.75">
      <c r="M2" s="3" t="s">
        <v>221</v>
      </c>
    </row>
    <row r="3" ht="15.75">
      <c r="M3" s="3" t="s">
        <v>209</v>
      </c>
    </row>
    <row r="4" ht="15.75">
      <c r="M4" s="3" t="s">
        <v>393</v>
      </c>
    </row>
    <row r="5" ht="15.75">
      <c r="M5" s="3" t="s">
        <v>394</v>
      </c>
    </row>
    <row r="6" spans="1:13" ht="15.75">
      <c r="A6" s="324" t="s">
        <v>404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91"/>
    </row>
    <row r="8" ht="19.5">
      <c r="M8" s="199" t="s">
        <v>392</v>
      </c>
    </row>
    <row r="9" ht="19.5">
      <c r="M9" s="199" t="s">
        <v>408</v>
      </c>
    </row>
    <row r="10" ht="19.5">
      <c r="M10" s="200" t="s">
        <v>409</v>
      </c>
    </row>
    <row r="11" ht="19.5">
      <c r="M11" s="229">
        <v>43231</v>
      </c>
    </row>
    <row r="12" spans="1:13" ht="16.5" thickBot="1">
      <c r="A12" s="9"/>
      <c r="M12" s="3"/>
    </row>
    <row r="13" spans="1:13" ht="32.25" customHeight="1">
      <c r="A13" s="264" t="s">
        <v>47</v>
      </c>
      <c r="B13" s="270" t="s">
        <v>48</v>
      </c>
      <c r="C13" s="270" t="s">
        <v>419</v>
      </c>
      <c r="D13" s="270"/>
      <c r="E13" s="270"/>
      <c r="F13" s="270"/>
      <c r="G13" s="270"/>
      <c r="H13" s="270"/>
      <c r="I13" s="270"/>
      <c r="J13" s="270"/>
      <c r="K13" s="270"/>
      <c r="L13" s="270"/>
      <c r="M13" s="331" t="s">
        <v>49</v>
      </c>
    </row>
    <row r="14" spans="1:13" ht="15.75">
      <c r="A14" s="265"/>
      <c r="B14" s="271"/>
      <c r="C14" s="271" t="s">
        <v>50</v>
      </c>
      <c r="D14" s="271"/>
      <c r="E14" s="271" t="s">
        <v>387</v>
      </c>
      <c r="F14" s="271"/>
      <c r="G14" s="271" t="s">
        <v>396</v>
      </c>
      <c r="H14" s="271"/>
      <c r="I14" s="271" t="s">
        <v>397</v>
      </c>
      <c r="J14" s="271"/>
      <c r="K14" s="271" t="s">
        <v>398</v>
      </c>
      <c r="L14" s="271"/>
      <c r="M14" s="280"/>
    </row>
    <row r="15" spans="1:13" ht="16.5" thickBot="1">
      <c r="A15" s="329"/>
      <c r="B15" s="330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32"/>
    </row>
    <row r="16" spans="1:13" ht="15.75">
      <c r="A16" s="67">
        <v>1</v>
      </c>
      <c r="B16" s="66" t="s">
        <v>58</v>
      </c>
      <c r="C16" s="180">
        <v>4.468697776101695</v>
      </c>
      <c r="D16" s="180">
        <f>F16</f>
        <v>0</v>
      </c>
      <c r="E16" s="180">
        <f>E18+E24</f>
        <v>0.40053356847457605</v>
      </c>
      <c r="F16" s="180">
        <f aca="true" t="shared" si="0" ref="F16:K16">F18+F24</f>
        <v>0</v>
      </c>
      <c r="G16" s="180">
        <f t="shared" si="0"/>
        <v>0.49434793220339</v>
      </c>
      <c r="H16" s="180">
        <f t="shared" si="0"/>
        <v>0</v>
      </c>
      <c r="I16" s="180">
        <f t="shared" si="0"/>
        <v>0.5110941949152539</v>
      </c>
      <c r="J16" s="180">
        <f t="shared" si="0"/>
        <v>0</v>
      </c>
      <c r="K16" s="180">
        <f t="shared" si="0"/>
        <v>0.528407754237288</v>
      </c>
      <c r="L16" s="180"/>
      <c r="M16" s="206"/>
    </row>
    <row r="17" spans="1:13" ht="31.5">
      <c r="A17" s="56" t="s">
        <v>34</v>
      </c>
      <c r="B17" s="4" t="s">
        <v>59</v>
      </c>
      <c r="C17" s="181">
        <v>0.5176177898305081</v>
      </c>
      <c r="D17" s="181">
        <f>F17</f>
        <v>0</v>
      </c>
      <c r="E17" s="181">
        <f>E18</f>
        <v>0.04634215847457607</v>
      </c>
      <c r="F17" s="181">
        <f aca="true" t="shared" si="1" ref="F17:K17">F18</f>
        <v>0</v>
      </c>
      <c r="G17" s="181">
        <f t="shared" si="1"/>
        <v>0.14015652220339003</v>
      </c>
      <c r="H17" s="181">
        <f t="shared" si="1"/>
        <v>0</v>
      </c>
      <c r="I17" s="181">
        <f t="shared" si="1"/>
        <v>0.1569027849152539</v>
      </c>
      <c r="J17" s="181">
        <f t="shared" si="1"/>
        <v>0</v>
      </c>
      <c r="K17" s="181">
        <f t="shared" si="1"/>
        <v>0.17421634423728805</v>
      </c>
      <c r="L17" s="181"/>
      <c r="M17" s="176"/>
    </row>
    <row r="18" spans="1:13" ht="31.5">
      <c r="A18" s="56" t="s">
        <v>60</v>
      </c>
      <c r="B18" s="4" t="s">
        <v>78</v>
      </c>
      <c r="C18" s="181">
        <v>0.5176177898305081</v>
      </c>
      <c r="D18" s="181">
        <f aca="true" t="shared" si="2" ref="D18:D39">F18</f>
        <v>0</v>
      </c>
      <c r="E18" s="181">
        <v>0.04634215847457607</v>
      </c>
      <c r="F18" s="181">
        <v>0</v>
      </c>
      <c r="G18" s="181">
        <v>0.14015652220339003</v>
      </c>
      <c r="H18" s="181">
        <v>0</v>
      </c>
      <c r="I18" s="181">
        <v>0.1569027849152539</v>
      </c>
      <c r="J18" s="181">
        <v>0</v>
      </c>
      <c r="K18" s="181">
        <v>0.17421634423728805</v>
      </c>
      <c r="L18" s="181"/>
      <c r="M18" s="167"/>
    </row>
    <row r="19" spans="1:13" ht="15.75">
      <c r="A19" s="56" t="s">
        <v>72</v>
      </c>
      <c r="B19" s="4" t="s">
        <v>79</v>
      </c>
      <c r="C19" s="181">
        <v>0</v>
      </c>
      <c r="D19" s="181">
        <f t="shared" si="2"/>
        <v>0</v>
      </c>
      <c r="E19" s="181"/>
      <c r="F19" s="181"/>
      <c r="G19" s="181"/>
      <c r="H19" s="181"/>
      <c r="I19" s="181"/>
      <c r="J19" s="181"/>
      <c r="K19" s="181"/>
      <c r="L19" s="181"/>
      <c r="M19" s="176"/>
    </row>
    <row r="20" spans="1:13" ht="47.25">
      <c r="A20" s="56" t="s">
        <v>75</v>
      </c>
      <c r="B20" s="4" t="s">
        <v>92</v>
      </c>
      <c r="C20" s="182">
        <v>0</v>
      </c>
      <c r="D20" s="182">
        <f t="shared" si="2"/>
        <v>0</v>
      </c>
      <c r="E20" s="182"/>
      <c r="F20" s="182"/>
      <c r="G20" s="182"/>
      <c r="H20" s="182"/>
      <c r="I20" s="182"/>
      <c r="J20" s="182"/>
      <c r="K20" s="181"/>
      <c r="L20" s="181"/>
      <c r="M20" s="176"/>
    </row>
    <row r="21" spans="1:13" ht="31.5">
      <c r="A21" s="56" t="s">
        <v>76</v>
      </c>
      <c r="B21" s="4" t="s">
        <v>93</v>
      </c>
      <c r="C21" s="182">
        <v>0</v>
      </c>
      <c r="D21" s="182">
        <f t="shared" si="2"/>
        <v>0</v>
      </c>
      <c r="E21" s="182"/>
      <c r="F21" s="182"/>
      <c r="G21" s="182"/>
      <c r="H21" s="182"/>
      <c r="I21" s="182"/>
      <c r="J21" s="182"/>
      <c r="K21" s="181"/>
      <c r="L21" s="181"/>
      <c r="M21" s="176"/>
    </row>
    <row r="22" spans="1:13" ht="31.5">
      <c r="A22" s="56" t="s">
        <v>77</v>
      </c>
      <c r="B22" s="4" t="s">
        <v>94</v>
      </c>
      <c r="C22" s="181">
        <v>0</v>
      </c>
      <c r="D22" s="181">
        <f t="shared" si="2"/>
        <v>0</v>
      </c>
      <c r="E22" s="181"/>
      <c r="F22" s="181"/>
      <c r="G22" s="181"/>
      <c r="H22" s="181"/>
      <c r="I22" s="181"/>
      <c r="J22" s="181"/>
      <c r="K22" s="181"/>
      <c r="L22" s="181"/>
      <c r="M22" s="176"/>
    </row>
    <row r="23" spans="1:13" ht="15.75">
      <c r="A23" s="56" t="s">
        <v>240</v>
      </c>
      <c r="B23" s="4" t="s">
        <v>227</v>
      </c>
      <c r="C23" s="181">
        <v>0</v>
      </c>
      <c r="D23" s="181">
        <f t="shared" si="2"/>
        <v>0</v>
      </c>
      <c r="E23" s="181"/>
      <c r="F23" s="181"/>
      <c r="G23" s="181"/>
      <c r="H23" s="181"/>
      <c r="I23" s="181"/>
      <c r="J23" s="181"/>
      <c r="K23" s="181"/>
      <c r="L23" s="181"/>
      <c r="M23" s="176"/>
    </row>
    <row r="24" spans="1:13" ht="15.75">
      <c r="A24" s="56" t="s">
        <v>35</v>
      </c>
      <c r="B24" s="4" t="s">
        <v>61</v>
      </c>
      <c r="C24" s="181">
        <v>1.41676564</v>
      </c>
      <c r="D24" s="181">
        <f t="shared" si="2"/>
        <v>0</v>
      </c>
      <c r="E24" s="181">
        <f>C24/4</f>
        <v>0.35419141</v>
      </c>
      <c r="F24" s="181"/>
      <c r="G24" s="181">
        <f>E24</f>
        <v>0.35419141</v>
      </c>
      <c r="H24" s="181"/>
      <c r="I24" s="181">
        <f>G24</f>
        <v>0.35419141</v>
      </c>
      <c r="J24" s="181"/>
      <c r="K24" s="181">
        <f>I24</f>
        <v>0.35419141</v>
      </c>
      <c r="L24" s="181"/>
      <c r="M24" s="176"/>
    </row>
    <row r="25" spans="1:13" ht="15.75">
      <c r="A25" s="56" t="s">
        <v>228</v>
      </c>
      <c r="B25" s="4" t="s">
        <v>231</v>
      </c>
      <c r="C25" s="181">
        <v>1.41676564</v>
      </c>
      <c r="D25" s="181">
        <f t="shared" si="2"/>
        <v>0</v>
      </c>
      <c r="E25" s="181">
        <f>E24</f>
        <v>0.35419141</v>
      </c>
      <c r="F25" s="181"/>
      <c r="G25" s="181">
        <f>G24</f>
        <v>0.35419141</v>
      </c>
      <c r="H25" s="181"/>
      <c r="I25" s="181">
        <f>I24</f>
        <v>0.35419141</v>
      </c>
      <c r="J25" s="181"/>
      <c r="K25" s="181">
        <f>K24</f>
        <v>0.35419141</v>
      </c>
      <c r="L25" s="181"/>
      <c r="M25" s="167"/>
    </row>
    <row r="26" spans="1:21" ht="15.75">
      <c r="A26" s="56" t="s">
        <v>229</v>
      </c>
      <c r="B26" s="4" t="s">
        <v>232</v>
      </c>
      <c r="C26" s="181">
        <v>0</v>
      </c>
      <c r="D26" s="181">
        <f t="shared" si="2"/>
        <v>0</v>
      </c>
      <c r="E26" s="181"/>
      <c r="F26" s="181"/>
      <c r="G26" s="181"/>
      <c r="H26" s="181"/>
      <c r="I26" s="181"/>
      <c r="J26" s="181"/>
      <c r="K26" s="181"/>
      <c r="L26" s="181"/>
      <c r="M26" s="176"/>
      <c r="O26" s="255"/>
      <c r="P26" s="255"/>
      <c r="Q26" s="255"/>
      <c r="R26" s="255"/>
      <c r="S26" s="255"/>
      <c r="T26" s="255"/>
      <c r="U26" s="255"/>
    </row>
    <row r="27" spans="1:13" ht="31.5">
      <c r="A27" s="56" t="s">
        <v>230</v>
      </c>
      <c r="B27" s="4" t="s">
        <v>233</v>
      </c>
      <c r="C27" s="181">
        <v>0</v>
      </c>
      <c r="D27" s="181">
        <f t="shared" si="2"/>
        <v>0</v>
      </c>
      <c r="E27" s="181"/>
      <c r="F27" s="181"/>
      <c r="G27" s="181"/>
      <c r="H27" s="181"/>
      <c r="I27" s="181"/>
      <c r="J27" s="181"/>
      <c r="K27" s="181"/>
      <c r="L27" s="181"/>
      <c r="M27" s="176"/>
    </row>
    <row r="28" spans="1:13" ht="15.75">
      <c r="A28" s="56" t="s">
        <v>46</v>
      </c>
      <c r="B28" s="4" t="s">
        <v>62</v>
      </c>
      <c r="C28" s="181">
        <v>0</v>
      </c>
      <c r="D28" s="181">
        <f t="shared" si="2"/>
        <v>0</v>
      </c>
      <c r="E28" s="181"/>
      <c r="F28" s="181"/>
      <c r="G28" s="181"/>
      <c r="H28" s="181"/>
      <c r="I28" s="181"/>
      <c r="J28" s="181"/>
      <c r="K28" s="181"/>
      <c r="L28" s="181"/>
      <c r="M28" s="176"/>
    </row>
    <row r="29" spans="1:13" ht="15.75">
      <c r="A29" s="56" t="s">
        <v>63</v>
      </c>
      <c r="B29" s="4" t="s">
        <v>64</v>
      </c>
      <c r="C29" s="181">
        <v>0</v>
      </c>
      <c r="D29" s="181">
        <f t="shared" si="2"/>
        <v>0</v>
      </c>
      <c r="E29" s="181"/>
      <c r="F29" s="181"/>
      <c r="G29" s="181"/>
      <c r="H29" s="181"/>
      <c r="I29" s="181"/>
      <c r="J29" s="181"/>
      <c r="K29" s="181"/>
      <c r="L29" s="181"/>
      <c r="M29" s="176"/>
    </row>
    <row r="30" spans="1:13" ht="15.75">
      <c r="A30" s="56" t="s">
        <v>65</v>
      </c>
      <c r="B30" s="4" t="s">
        <v>95</v>
      </c>
      <c r="C30" s="181">
        <v>0</v>
      </c>
      <c r="D30" s="181">
        <f t="shared" si="2"/>
        <v>0</v>
      </c>
      <c r="E30" s="181"/>
      <c r="F30" s="181"/>
      <c r="G30" s="181"/>
      <c r="H30" s="181"/>
      <c r="I30" s="181"/>
      <c r="J30" s="181"/>
      <c r="K30" s="181"/>
      <c r="L30" s="181"/>
      <c r="M30" s="176"/>
    </row>
    <row r="31" spans="1:13" ht="32.25" thickBot="1">
      <c r="A31" s="60" t="s">
        <v>174</v>
      </c>
      <c r="B31" s="61" t="s">
        <v>237</v>
      </c>
      <c r="C31" s="183">
        <v>0</v>
      </c>
      <c r="D31" s="183">
        <f t="shared" si="2"/>
        <v>0</v>
      </c>
      <c r="E31" s="183"/>
      <c r="F31" s="183"/>
      <c r="G31" s="183"/>
      <c r="H31" s="183"/>
      <c r="I31" s="183"/>
      <c r="J31" s="183"/>
      <c r="K31" s="183"/>
      <c r="L31" s="183"/>
      <c r="M31" s="177"/>
    </row>
    <row r="32" spans="1:13" ht="15.75">
      <c r="A32" s="65" t="s">
        <v>36</v>
      </c>
      <c r="B32" s="66" t="s">
        <v>96</v>
      </c>
      <c r="C32" s="180">
        <f>C33+C38</f>
        <v>2.5343143462711866</v>
      </c>
      <c r="D32" s="180">
        <f>D33+D38</f>
        <v>0.11769030508474577</v>
      </c>
      <c r="E32" s="180">
        <f>E33+E38</f>
        <v>1.1379177366101696</v>
      </c>
      <c r="F32" s="180">
        <f aca="true" t="shared" si="3" ref="F32:K32">F33+F38</f>
        <v>0.11769030508474577</v>
      </c>
      <c r="G32" s="180">
        <f t="shared" si="3"/>
        <v>0.485449263220339</v>
      </c>
      <c r="H32" s="180">
        <f t="shared" si="3"/>
        <v>0</v>
      </c>
      <c r="I32" s="180">
        <f t="shared" si="3"/>
        <v>0.465688663220339</v>
      </c>
      <c r="J32" s="180">
        <f t="shared" si="3"/>
        <v>0</v>
      </c>
      <c r="K32" s="180">
        <f t="shared" si="3"/>
        <v>0.445258663220339</v>
      </c>
      <c r="L32" s="180">
        <f>L33+L38</f>
        <v>0</v>
      </c>
      <c r="M32" s="206"/>
    </row>
    <row r="33" spans="1:13" ht="15.75">
      <c r="A33" s="56" t="s">
        <v>37</v>
      </c>
      <c r="B33" s="4" t="s">
        <v>101</v>
      </c>
      <c r="C33" s="181">
        <v>0.95253977</v>
      </c>
      <c r="D33" s="181">
        <f t="shared" si="2"/>
        <v>0</v>
      </c>
      <c r="E33" s="181">
        <f>0.08933333*2+0.08723328</f>
        <v>0.26589994</v>
      </c>
      <c r="F33" s="181"/>
      <c r="G33" s="181">
        <f>0.08510977+0.08296255+0.08079135</f>
        <v>0.24886366999999998</v>
      </c>
      <c r="H33" s="181"/>
      <c r="I33" s="181">
        <f>0.07859591+0.07637595+0.07413121</f>
        <v>0.22910307000000002</v>
      </c>
      <c r="J33" s="181"/>
      <c r="K33" s="181">
        <f>0.07186139+0.06956623+0.06724545</f>
        <v>0.20867307000000002</v>
      </c>
      <c r="L33" s="181"/>
      <c r="M33" s="176"/>
    </row>
    <row r="34" spans="1:13" ht="15.75">
      <c r="A34" s="56" t="s">
        <v>38</v>
      </c>
      <c r="B34" s="4" t="s">
        <v>97</v>
      </c>
      <c r="C34" s="181">
        <v>0</v>
      </c>
      <c r="D34" s="181">
        <f t="shared" si="2"/>
        <v>0</v>
      </c>
      <c r="E34" s="181"/>
      <c r="F34" s="181"/>
      <c r="G34" s="181"/>
      <c r="H34" s="181"/>
      <c r="I34" s="181"/>
      <c r="J34" s="181"/>
      <c r="K34" s="181"/>
      <c r="L34" s="181"/>
      <c r="M34" s="176"/>
    </row>
    <row r="35" spans="1:13" ht="21.75" customHeight="1">
      <c r="A35" s="59" t="s">
        <v>39</v>
      </c>
      <c r="B35" s="4" t="s">
        <v>98</v>
      </c>
      <c r="C35" s="184">
        <v>0</v>
      </c>
      <c r="D35" s="184">
        <f t="shared" si="2"/>
        <v>0</v>
      </c>
      <c r="E35" s="184"/>
      <c r="F35" s="184"/>
      <c r="G35" s="184"/>
      <c r="H35" s="184"/>
      <c r="I35" s="184"/>
      <c r="J35" s="184"/>
      <c r="K35" s="184"/>
      <c r="L35" s="184"/>
      <c r="M35" s="176"/>
    </row>
    <row r="36" spans="1:13" ht="15.75">
      <c r="A36" s="59" t="s">
        <v>40</v>
      </c>
      <c r="B36" s="4" t="s">
        <v>66</v>
      </c>
      <c r="C36" s="184">
        <v>0</v>
      </c>
      <c r="D36" s="184">
        <f t="shared" si="2"/>
        <v>0</v>
      </c>
      <c r="E36" s="184"/>
      <c r="F36" s="184"/>
      <c r="G36" s="184"/>
      <c r="H36" s="184"/>
      <c r="I36" s="184"/>
      <c r="J36" s="184"/>
      <c r="K36" s="184"/>
      <c r="L36" s="184"/>
      <c r="M36" s="176"/>
    </row>
    <row r="37" spans="1:13" ht="15.75">
      <c r="A37" s="56" t="s">
        <v>81</v>
      </c>
      <c r="B37" s="4" t="s">
        <v>74</v>
      </c>
      <c r="C37" s="184">
        <v>0</v>
      </c>
      <c r="D37" s="184">
        <f t="shared" si="2"/>
        <v>0</v>
      </c>
      <c r="E37" s="184"/>
      <c r="F37" s="184"/>
      <c r="G37" s="184"/>
      <c r="H37" s="184"/>
      <c r="I37" s="184"/>
      <c r="J37" s="184"/>
      <c r="K37" s="184"/>
      <c r="L37" s="184"/>
      <c r="M37" s="176"/>
    </row>
    <row r="38" spans="1:13" ht="15.75">
      <c r="A38" s="56" t="s">
        <v>91</v>
      </c>
      <c r="B38" s="4" t="s">
        <v>235</v>
      </c>
      <c r="C38" s="184">
        <v>1.5817745762711866</v>
      </c>
      <c r="D38" s="184">
        <f>'приложение 7.1'!E26/1.18</f>
        <v>0.11769030508474577</v>
      </c>
      <c r="E38" s="184">
        <v>0.8720177966101695</v>
      </c>
      <c r="F38" s="184">
        <f>D38</f>
        <v>0.11769030508474577</v>
      </c>
      <c r="G38" s="184">
        <v>0.236585593220339</v>
      </c>
      <c r="H38" s="184"/>
      <c r="I38" s="184">
        <v>0.236585593220339</v>
      </c>
      <c r="J38" s="184"/>
      <c r="K38" s="184">
        <v>0.236585593220339</v>
      </c>
      <c r="L38" s="184"/>
      <c r="M38" s="206"/>
    </row>
    <row r="39" spans="1:13" ht="16.5" thickBot="1">
      <c r="A39" s="60" t="s">
        <v>234</v>
      </c>
      <c r="B39" s="61" t="s">
        <v>67</v>
      </c>
      <c r="C39" s="185">
        <v>0</v>
      </c>
      <c r="D39" s="185">
        <f t="shared" si="2"/>
        <v>0</v>
      </c>
      <c r="E39" s="185"/>
      <c r="F39" s="185"/>
      <c r="G39" s="185"/>
      <c r="H39" s="185"/>
      <c r="I39" s="185"/>
      <c r="J39" s="185"/>
      <c r="K39" s="185"/>
      <c r="L39" s="185"/>
      <c r="M39" s="177"/>
    </row>
    <row r="40" spans="1:13" ht="31.5">
      <c r="A40" s="63"/>
      <c r="B40" s="64" t="s">
        <v>57</v>
      </c>
      <c r="C40" s="186">
        <v>4.468697776101695</v>
      </c>
      <c r="D40" s="186"/>
      <c r="E40" s="186">
        <v>1.5384513050847457</v>
      </c>
      <c r="F40" s="186">
        <f>F32</f>
        <v>0.11769030508474577</v>
      </c>
      <c r="G40" s="186">
        <v>0.979797195423729</v>
      </c>
      <c r="H40" s="186"/>
      <c r="I40" s="186">
        <v>0.976782858135593</v>
      </c>
      <c r="J40" s="186"/>
      <c r="K40" s="186">
        <v>0.973666417457627</v>
      </c>
      <c r="L40" s="186"/>
      <c r="M40" s="254"/>
    </row>
    <row r="41" spans="1:13" ht="15.75">
      <c r="A41" s="6"/>
      <c r="B41" s="4" t="s">
        <v>223</v>
      </c>
      <c r="C41" s="184">
        <v>0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76"/>
    </row>
    <row r="42" spans="1:13" ht="15.75">
      <c r="A42" s="6"/>
      <c r="B42" s="54" t="s">
        <v>224</v>
      </c>
      <c r="C42" s="184">
        <v>0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76"/>
    </row>
    <row r="43" spans="1:13" ht="16.5" thickBot="1">
      <c r="A43" s="32"/>
      <c r="B43" s="55" t="s">
        <v>225</v>
      </c>
      <c r="C43" s="178">
        <v>0</v>
      </c>
      <c r="D43" s="178"/>
      <c r="E43" s="178"/>
      <c r="F43" s="178"/>
      <c r="G43" s="179"/>
      <c r="H43" s="179"/>
      <c r="I43" s="179"/>
      <c r="J43" s="179"/>
      <c r="K43" s="179"/>
      <c r="L43" s="179"/>
      <c r="M43" s="169"/>
    </row>
    <row r="44" spans="1:13" ht="15.7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>
      <c r="A47" s="8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.7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.7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.7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.7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.7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.7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.7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.7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.7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.75">
      <c r="F64" s="26"/>
      <c r="G64" s="26"/>
      <c r="H64" s="26"/>
      <c r="I64" s="26"/>
      <c r="J64" s="26"/>
      <c r="K64" s="26"/>
      <c r="L64" s="26"/>
    </row>
    <row r="65" spans="8:12" ht="15.75">
      <c r="H65" s="20"/>
      <c r="I65" s="20"/>
      <c r="J65" s="20"/>
      <c r="K65" s="20"/>
      <c r="L65" s="20"/>
    </row>
    <row r="66" spans="3:12" ht="15.7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.7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.75">
      <c r="F69" s="14"/>
      <c r="G69" s="14"/>
      <c r="H69" s="14"/>
    </row>
    <row r="70" spans="3:12" ht="15.75">
      <c r="C70" s="16"/>
      <c r="F70" s="17"/>
      <c r="H70" s="15"/>
      <c r="I70" s="15"/>
      <c r="J70" s="15"/>
      <c r="L70" s="22"/>
    </row>
    <row r="71" spans="3:8" ht="15.7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B19" sqref="B19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.75">
      <c r="M1" s="3"/>
      <c r="V1" s="3"/>
    </row>
    <row r="2" spans="13:22" ht="15.75">
      <c r="M2" s="3"/>
      <c r="V2" s="3" t="s">
        <v>369</v>
      </c>
    </row>
    <row r="3" spans="13:22" ht="15.75">
      <c r="M3" s="3"/>
      <c r="V3" s="3" t="s">
        <v>209</v>
      </c>
    </row>
    <row r="4" spans="13:22" ht="15.75">
      <c r="M4" s="3"/>
      <c r="V4" s="3" t="s">
        <v>393</v>
      </c>
    </row>
    <row r="5" spans="13:22" ht="15.75">
      <c r="M5" s="3"/>
      <c r="V5" s="3" t="s">
        <v>394</v>
      </c>
    </row>
    <row r="6" spans="1:22" ht="19.5">
      <c r="A6" s="262" t="s">
        <v>405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</row>
    <row r="7" spans="13:22" ht="19.5">
      <c r="M7" s="3"/>
      <c r="V7" s="199" t="s">
        <v>392</v>
      </c>
    </row>
    <row r="8" spans="13:22" ht="19.5">
      <c r="M8" s="3"/>
      <c r="V8" s="199" t="s">
        <v>408</v>
      </c>
    </row>
    <row r="9" spans="13:22" ht="19.5">
      <c r="M9" s="3"/>
      <c r="V9" s="200" t="s">
        <v>409</v>
      </c>
    </row>
    <row r="10" spans="13:22" ht="19.5">
      <c r="M10" s="3"/>
      <c r="V10" s="229">
        <v>43231</v>
      </c>
    </row>
    <row r="11" ht="16.5" thickBot="1"/>
    <row r="12" spans="1:22" ht="15.75">
      <c r="A12" s="333" t="s">
        <v>32</v>
      </c>
      <c r="B12" s="256" t="s">
        <v>82</v>
      </c>
      <c r="C12" s="335" t="s">
        <v>73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 t="s">
        <v>102</v>
      </c>
      <c r="N12" s="335"/>
      <c r="O12" s="335"/>
      <c r="P12" s="335"/>
      <c r="Q12" s="335"/>
      <c r="R12" s="335"/>
      <c r="S12" s="335"/>
      <c r="T12" s="335"/>
      <c r="U12" s="335"/>
      <c r="V12" s="336"/>
    </row>
    <row r="13" spans="1:22" ht="15.75">
      <c r="A13" s="334"/>
      <c r="B13" s="257"/>
      <c r="C13" s="337" t="s">
        <v>100</v>
      </c>
      <c r="D13" s="337"/>
      <c r="E13" s="337"/>
      <c r="F13" s="337"/>
      <c r="G13" s="337"/>
      <c r="H13" s="337" t="s">
        <v>56</v>
      </c>
      <c r="I13" s="337"/>
      <c r="J13" s="337"/>
      <c r="K13" s="337"/>
      <c r="L13" s="337"/>
      <c r="M13" s="337" t="s">
        <v>55</v>
      </c>
      <c r="N13" s="337"/>
      <c r="O13" s="337"/>
      <c r="P13" s="337"/>
      <c r="Q13" s="337"/>
      <c r="R13" s="337" t="s">
        <v>56</v>
      </c>
      <c r="S13" s="337"/>
      <c r="T13" s="337"/>
      <c r="U13" s="337"/>
      <c r="V13" s="338"/>
    </row>
    <row r="14" spans="1:22" ht="15.75">
      <c r="A14" s="334"/>
      <c r="B14" s="257"/>
      <c r="C14" s="271" t="s">
        <v>83</v>
      </c>
      <c r="D14" s="271"/>
      <c r="E14" s="271"/>
      <c r="F14" s="271"/>
      <c r="G14" s="271"/>
      <c r="H14" s="271" t="s">
        <v>83</v>
      </c>
      <c r="I14" s="271"/>
      <c r="J14" s="271"/>
      <c r="K14" s="271"/>
      <c r="L14" s="271"/>
      <c r="M14" s="271" t="s">
        <v>83</v>
      </c>
      <c r="N14" s="271"/>
      <c r="O14" s="271"/>
      <c r="P14" s="271"/>
      <c r="Q14" s="271"/>
      <c r="R14" s="271" t="s">
        <v>83</v>
      </c>
      <c r="S14" s="271"/>
      <c r="T14" s="271"/>
      <c r="U14" s="271"/>
      <c r="V14" s="280"/>
    </row>
    <row r="15" spans="1:22" ht="15.75">
      <c r="A15" s="334"/>
      <c r="B15" s="257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3" t="s">
        <v>386</v>
      </c>
    </row>
    <row r="16" spans="1:22" ht="16.5" thickBot="1">
      <c r="A16" s="173">
        <v>1</v>
      </c>
      <c r="B16" s="174">
        <v>2</v>
      </c>
      <c r="C16" s="174">
        <v>3</v>
      </c>
      <c r="D16" s="174">
        <v>4</v>
      </c>
      <c r="E16" s="174">
        <v>5</v>
      </c>
      <c r="F16" s="174">
        <v>6</v>
      </c>
      <c r="G16" s="174">
        <v>7</v>
      </c>
      <c r="H16" s="174">
        <v>8</v>
      </c>
      <c r="I16" s="174">
        <v>9</v>
      </c>
      <c r="J16" s="174">
        <v>10</v>
      </c>
      <c r="K16" s="174">
        <v>11</v>
      </c>
      <c r="L16" s="174">
        <v>12</v>
      </c>
      <c r="M16" s="174">
        <v>13</v>
      </c>
      <c r="N16" s="174">
        <v>14</v>
      </c>
      <c r="O16" s="174">
        <v>15</v>
      </c>
      <c r="P16" s="174">
        <v>16</v>
      </c>
      <c r="Q16" s="174">
        <v>17</v>
      </c>
      <c r="R16" s="174">
        <v>18</v>
      </c>
      <c r="S16" s="174">
        <v>19</v>
      </c>
      <c r="T16" s="174">
        <v>20</v>
      </c>
      <c r="U16" s="174">
        <v>21</v>
      </c>
      <c r="V16" s="175">
        <v>22</v>
      </c>
    </row>
    <row r="17" spans="1:23" ht="63.75" thickBot="1">
      <c r="A17" s="187">
        <v>1</v>
      </c>
      <c r="B17" s="222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70">
        <v>0</v>
      </c>
      <c r="V17" s="171">
        <v>0</v>
      </c>
      <c r="W17" s="223"/>
    </row>
    <row r="18" spans="1:22" ht="48" thickBot="1">
      <c r="A18" s="122">
        <v>2</v>
      </c>
      <c r="B18" s="222" t="str">
        <f>'приложение 7.1'!B26</f>
        <v>Приобретение УАЗ-3741 для оперативно-выездной бригады (лизинг)                                               H_I0002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1">
        <v>0</v>
      </c>
    </row>
    <row r="19" spans="1:22" ht="47.25">
      <c r="A19" s="123">
        <v>3</v>
      </c>
      <c r="B19" s="222" t="str">
        <f>'приложение 7.1'!B27</f>
        <v>Приобретение дизельгенератора на базе ГАЗ3308 (лизинг)                                                          H_I0003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171">
        <v>0</v>
      </c>
    </row>
    <row r="21" ht="15.75">
      <c r="B21" s="1" t="s">
        <v>99</v>
      </c>
    </row>
  </sheetData>
  <sheetProtection/>
  <mergeCells count="13">
    <mergeCell ref="H14:L14"/>
    <mergeCell ref="M14:Q14"/>
    <mergeCell ref="R14:V14"/>
    <mergeCell ref="A6:V6"/>
    <mergeCell ref="A12:A15"/>
    <mergeCell ref="B12:B15"/>
    <mergeCell ref="C12:L12"/>
    <mergeCell ref="M12:V12"/>
    <mergeCell ref="C13:G13"/>
    <mergeCell ref="H13:L13"/>
    <mergeCell ref="M13:Q13"/>
    <mergeCell ref="R13:V13"/>
    <mergeCell ref="C14:G1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7">
      <selection activeCell="J53" sqref="J53:K53"/>
    </sheetView>
  </sheetViews>
  <sheetFormatPr defaultColWidth="0.74609375" defaultRowHeight="15.75"/>
  <cols>
    <col min="1" max="1" width="8.375" style="125" customWidth="1"/>
    <col min="2" max="2" width="44.25390625" style="125" bestFit="1" customWidth="1"/>
    <col min="3" max="6" width="7.625" style="125" customWidth="1"/>
    <col min="7" max="8" width="11.75390625" style="125" customWidth="1"/>
    <col min="9" max="9" width="16.75390625" style="125" customWidth="1"/>
    <col min="10" max="10" width="10.00390625" style="125" customWidth="1"/>
    <col min="11" max="11" width="12.75390625" style="125" customWidth="1"/>
    <col min="12" max="16384" width="0.74609375" style="125" customWidth="1"/>
  </cols>
  <sheetData>
    <row r="1" spans="1:12" s="1" customFormat="1" ht="15.7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.7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.7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.7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294" t="s">
        <v>24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10"/>
    </row>
    <row r="6" spans="1:12" s="1" customFormat="1" ht="15.7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.75">
      <c r="J7" s="68"/>
      <c r="K7" s="192" t="s">
        <v>392</v>
      </c>
    </row>
    <row r="8" spans="10:11" s="70" customFormat="1" ht="15.75">
      <c r="J8" s="68"/>
      <c r="K8" s="192" t="s">
        <v>408</v>
      </c>
    </row>
    <row r="9" spans="10:11" s="70" customFormat="1" ht="15.75">
      <c r="J9" s="68"/>
      <c r="K9" s="193" t="s">
        <v>409</v>
      </c>
    </row>
    <row r="10" spans="10:11" s="70" customFormat="1" ht="15.75">
      <c r="J10" s="221"/>
      <c r="K10" s="230">
        <v>43231</v>
      </c>
    </row>
    <row r="11" spans="1:12" s="1" customFormat="1" ht="15.75">
      <c r="A11" s="296" t="s">
        <v>406</v>
      </c>
      <c r="B11" s="296"/>
      <c r="C11" s="296"/>
      <c r="D11" s="296"/>
      <c r="E11" s="296"/>
      <c r="F11" s="296"/>
      <c r="G11" s="296"/>
      <c r="H11" s="296"/>
      <c r="I11" s="296"/>
      <c r="J11" s="10"/>
      <c r="K11" s="10"/>
      <c r="L11" s="10"/>
    </row>
    <row r="12" spans="1:12" s="1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6.5" thickBot="1">
      <c r="A13" s="297" t="s">
        <v>407</v>
      </c>
      <c r="B13" s="297"/>
      <c r="C13" s="298"/>
      <c r="D13" s="298"/>
      <c r="E13" s="298"/>
      <c r="F13" s="298"/>
      <c r="G13" s="298"/>
      <c r="H13" s="298"/>
      <c r="I13" s="298"/>
      <c r="J13" s="10"/>
      <c r="K13" s="10"/>
      <c r="L13" s="10"/>
    </row>
    <row r="14" spans="1:11" s="126" customFormat="1" ht="27" customHeight="1">
      <c r="A14" s="364" t="s">
        <v>399</v>
      </c>
      <c r="B14" s="347" t="s">
        <v>325</v>
      </c>
      <c r="C14" s="350" t="s">
        <v>326</v>
      </c>
      <c r="D14" s="362"/>
      <c r="E14" s="362"/>
      <c r="F14" s="363"/>
      <c r="G14" s="347" t="s">
        <v>383</v>
      </c>
      <c r="H14" s="352" t="s">
        <v>328</v>
      </c>
      <c r="I14" s="350" t="s">
        <v>329</v>
      </c>
      <c r="J14" s="347" t="s">
        <v>330</v>
      </c>
      <c r="K14" s="354"/>
    </row>
    <row r="15" spans="1:11" s="126" customFormat="1" ht="27" customHeight="1">
      <c r="A15" s="365"/>
      <c r="B15" s="348"/>
      <c r="C15" s="360" t="s">
        <v>331</v>
      </c>
      <c r="D15" s="361"/>
      <c r="E15" s="360" t="s">
        <v>332</v>
      </c>
      <c r="F15" s="361"/>
      <c r="G15" s="348"/>
      <c r="H15" s="353"/>
      <c r="I15" s="351"/>
      <c r="J15" s="349"/>
      <c r="K15" s="355"/>
    </row>
    <row r="16" spans="1:11" s="126" customFormat="1" ht="27" customHeight="1">
      <c r="A16" s="366"/>
      <c r="B16" s="349"/>
      <c r="C16" s="127" t="s">
        <v>333</v>
      </c>
      <c r="D16" s="127" t="s">
        <v>334</v>
      </c>
      <c r="E16" s="127" t="s">
        <v>333</v>
      </c>
      <c r="F16" s="127" t="s">
        <v>334</v>
      </c>
      <c r="G16" s="349"/>
      <c r="H16" s="348"/>
      <c r="I16" s="345"/>
      <c r="J16" s="349"/>
      <c r="K16" s="355"/>
    </row>
    <row r="17" spans="1:11" s="126" customFormat="1" ht="11.25" customHeight="1" thickBot="1">
      <c r="A17" s="159">
        <v>1</v>
      </c>
      <c r="B17" s="157">
        <v>2</v>
      </c>
      <c r="C17" s="157">
        <v>3</v>
      </c>
      <c r="D17" s="157">
        <v>4</v>
      </c>
      <c r="E17" s="157">
        <v>5</v>
      </c>
      <c r="F17" s="157">
        <v>6</v>
      </c>
      <c r="G17" s="157">
        <v>7</v>
      </c>
      <c r="H17" s="157">
        <v>8</v>
      </c>
      <c r="I17" s="160">
        <v>9</v>
      </c>
      <c r="J17" s="341"/>
      <c r="K17" s="342"/>
    </row>
    <row r="18" spans="1:11" s="126" customFormat="1" ht="31.5">
      <c r="A18" s="128" t="s">
        <v>378</v>
      </c>
      <c r="B18" s="134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7" t="s">
        <v>422</v>
      </c>
      <c r="D18" s="158" t="s">
        <v>423</v>
      </c>
      <c r="E18" s="147" t="s">
        <v>377</v>
      </c>
      <c r="F18" s="147" t="s">
        <v>377</v>
      </c>
      <c r="G18" s="151">
        <v>0</v>
      </c>
      <c r="H18" s="151">
        <v>0</v>
      </c>
      <c r="I18" s="250" t="str">
        <f>'приложение 7.1'!W25</f>
        <v>Нет согласия вледельца на продажу.</v>
      </c>
      <c r="J18" s="343"/>
      <c r="K18" s="344"/>
    </row>
    <row r="19" spans="1:11" ht="11.25">
      <c r="A19" s="129">
        <v>1</v>
      </c>
      <c r="B19" s="135" t="s">
        <v>169</v>
      </c>
      <c r="C19" s="145" t="s">
        <v>377</v>
      </c>
      <c r="D19" s="145" t="s">
        <v>377</v>
      </c>
      <c r="E19" s="145" t="s">
        <v>377</v>
      </c>
      <c r="F19" s="145" t="s">
        <v>377</v>
      </c>
      <c r="G19" s="130" t="s">
        <v>377</v>
      </c>
      <c r="H19" s="130" t="s">
        <v>377</v>
      </c>
      <c r="I19" s="153"/>
      <c r="J19" s="339"/>
      <c r="K19" s="340"/>
    </row>
    <row r="20" spans="1:11" ht="11.25">
      <c r="A20" s="129" t="s">
        <v>34</v>
      </c>
      <c r="B20" s="135" t="s">
        <v>170</v>
      </c>
      <c r="C20" s="145" t="s">
        <v>377</v>
      </c>
      <c r="D20" s="145" t="s">
        <v>377</v>
      </c>
      <c r="E20" s="145" t="s">
        <v>377</v>
      </c>
      <c r="F20" s="145" t="s">
        <v>377</v>
      </c>
      <c r="G20" s="130" t="s">
        <v>377</v>
      </c>
      <c r="H20" s="130" t="s">
        <v>377</v>
      </c>
      <c r="I20" s="154"/>
      <c r="J20" s="339"/>
      <c r="K20" s="340"/>
    </row>
    <row r="21" spans="1:11" ht="11.25">
      <c r="A21" s="129" t="s">
        <v>35</v>
      </c>
      <c r="B21" s="135" t="s">
        <v>171</v>
      </c>
      <c r="C21" s="145" t="s">
        <v>377</v>
      </c>
      <c r="D21" s="145" t="s">
        <v>377</v>
      </c>
      <c r="E21" s="145" t="s">
        <v>377</v>
      </c>
      <c r="F21" s="145" t="s">
        <v>377</v>
      </c>
      <c r="G21" s="130" t="s">
        <v>377</v>
      </c>
      <c r="H21" s="130" t="s">
        <v>377</v>
      </c>
      <c r="I21" s="154"/>
      <c r="J21" s="339"/>
      <c r="K21" s="340"/>
    </row>
    <row r="22" spans="1:11" ht="11.25">
      <c r="A22" s="129" t="s">
        <v>46</v>
      </c>
      <c r="B22" s="135" t="s">
        <v>172</v>
      </c>
      <c r="C22" s="145" t="s">
        <v>377</v>
      </c>
      <c r="D22" s="145" t="s">
        <v>377</v>
      </c>
      <c r="E22" s="145" t="s">
        <v>377</v>
      </c>
      <c r="F22" s="145" t="s">
        <v>377</v>
      </c>
      <c r="G22" s="130" t="s">
        <v>377</v>
      </c>
      <c r="H22" s="130" t="s">
        <v>377</v>
      </c>
      <c r="I22" s="154"/>
      <c r="J22" s="339"/>
      <c r="K22" s="340"/>
    </row>
    <row r="23" spans="1:11" ht="22.5">
      <c r="A23" s="129" t="s">
        <v>63</v>
      </c>
      <c r="B23" s="135" t="s">
        <v>173</v>
      </c>
      <c r="C23" s="145" t="s">
        <v>377</v>
      </c>
      <c r="D23" s="145" t="s">
        <v>377</v>
      </c>
      <c r="E23" s="145" t="s">
        <v>377</v>
      </c>
      <c r="F23" s="145" t="s">
        <v>377</v>
      </c>
      <c r="G23" s="130" t="s">
        <v>377</v>
      </c>
      <c r="H23" s="130" t="s">
        <v>377</v>
      </c>
      <c r="I23" s="154"/>
      <c r="J23" s="339"/>
      <c r="K23" s="340"/>
    </row>
    <row r="24" spans="1:11" ht="11.25">
      <c r="A24" s="129" t="s">
        <v>174</v>
      </c>
      <c r="B24" s="135" t="s">
        <v>175</v>
      </c>
      <c r="C24" s="145" t="s">
        <v>377</v>
      </c>
      <c r="D24" s="145" t="s">
        <v>377</v>
      </c>
      <c r="E24" s="145" t="s">
        <v>377</v>
      </c>
      <c r="F24" s="145" t="s">
        <v>377</v>
      </c>
      <c r="G24" s="130" t="s">
        <v>377</v>
      </c>
      <c r="H24" s="130" t="s">
        <v>377</v>
      </c>
      <c r="I24" s="154"/>
      <c r="J24" s="339"/>
      <c r="K24" s="340"/>
    </row>
    <row r="25" spans="1:11" ht="11.25">
      <c r="A25" s="129" t="s">
        <v>176</v>
      </c>
      <c r="B25" s="135" t="s">
        <v>177</v>
      </c>
      <c r="C25" s="145" t="s">
        <v>377</v>
      </c>
      <c r="D25" s="145" t="s">
        <v>377</v>
      </c>
      <c r="E25" s="145" t="s">
        <v>377</v>
      </c>
      <c r="F25" s="145" t="s">
        <v>377</v>
      </c>
      <c r="G25" s="130" t="s">
        <v>377</v>
      </c>
      <c r="H25" s="130" t="s">
        <v>377</v>
      </c>
      <c r="I25" s="154"/>
      <c r="J25" s="339"/>
      <c r="K25" s="340"/>
    </row>
    <row r="26" spans="1:11" ht="11.25">
      <c r="A26" s="129">
        <v>2</v>
      </c>
      <c r="B26" s="135" t="s">
        <v>137</v>
      </c>
      <c r="C26" s="145" t="s">
        <v>377</v>
      </c>
      <c r="D26" s="145" t="s">
        <v>377</v>
      </c>
      <c r="E26" s="145" t="s">
        <v>377</v>
      </c>
      <c r="F26" s="145" t="s">
        <v>377</v>
      </c>
      <c r="G26" s="130" t="s">
        <v>377</v>
      </c>
      <c r="H26" s="130" t="s">
        <v>377</v>
      </c>
      <c r="I26" s="154"/>
      <c r="J26" s="345"/>
      <c r="K26" s="346"/>
    </row>
    <row r="27" spans="1:11" ht="11.25">
      <c r="A27" s="129" t="s">
        <v>37</v>
      </c>
      <c r="B27" s="135" t="s">
        <v>178</v>
      </c>
      <c r="C27" s="145" t="s">
        <v>422</v>
      </c>
      <c r="D27" s="145" t="s">
        <v>422</v>
      </c>
      <c r="E27" s="145" t="s">
        <v>377</v>
      </c>
      <c r="F27" s="145" t="s">
        <v>377</v>
      </c>
      <c r="G27" s="152">
        <v>0</v>
      </c>
      <c r="H27" s="152">
        <v>0</v>
      </c>
      <c r="I27" s="154"/>
      <c r="J27" s="339"/>
      <c r="K27" s="340"/>
    </row>
    <row r="28" spans="1:11" ht="22.5">
      <c r="A28" s="129" t="s">
        <v>38</v>
      </c>
      <c r="B28" s="135" t="s">
        <v>179</v>
      </c>
      <c r="C28" s="145" t="s">
        <v>377</v>
      </c>
      <c r="D28" s="145" t="s">
        <v>377</v>
      </c>
      <c r="E28" s="145" t="s">
        <v>377</v>
      </c>
      <c r="F28" s="145" t="s">
        <v>377</v>
      </c>
      <c r="G28" s="130" t="s">
        <v>377</v>
      </c>
      <c r="H28" s="130" t="s">
        <v>377</v>
      </c>
      <c r="I28" s="154"/>
      <c r="J28" s="345"/>
      <c r="K28" s="346"/>
    </row>
    <row r="29" spans="1:11" ht="11.25">
      <c r="A29" s="129" t="s">
        <v>39</v>
      </c>
      <c r="B29" s="135" t="s">
        <v>180</v>
      </c>
      <c r="C29" s="145" t="s">
        <v>377</v>
      </c>
      <c r="D29" s="145" t="s">
        <v>377</v>
      </c>
      <c r="E29" s="145" t="s">
        <v>377</v>
      </c>
      <c r="F29" s="145" t="s">
        <v>377</v>
      </c>
      <c r="G29" s="130" t="s">
        <v>377</v>
      </c>
      <c r="H29" s="130" t="s">
        <v>377</v>
      </c>
      <c r="I29" s="154"/>
      <c r="J29" s="339"/>
      <c r="K29" s="340"/>
    </row>
    <row r="30" spans="1:11" ht="11.25">
      <c r="A30" s="129">
        <v>3</v>
      </c>
      <c r="B30" s="135" t="s">
        <v>181</v>
      </c>
      <c r="C30" s="145" t="s">
        <v>377</v>
      </c>
      <c r="D30" s="145" t="s">
        <v>377</v>
      </c>
      <c r="E30" s="145" t="s">
        <v>377</v>
      </c>
      <c r="F30" s="145" t="s">
        <v>377</v>
      </c>
      <c r="G30" s="130" t="s">
        <v>377</v>
      </c>
      <c r="H30" s="130" t="s">
        <v>377</v>
      </c>
      <c r="I30" s="154"/>
      <c r="J30" s="339"/>
      <c r="K30" s="340"/>
    </row>
    <row r="31" spans="1:11" ht="11.25">
      <c r="A31" s="129" t="s">
        <v>138</v>
      </c>
      <c r="B31" s="136" t="s">
        <v>381</v>
      </c>
      <c r="C31" s="145" t="s">
        <v>377</v>
      </c>
      <c r="D31" s="145" t="s">
        <v>377</v>
      </c>
      <c r="E31" s="145" t="s">
        <v>377</v>
      </c>
      <c r="F31" s="145" t="s">
        <v>377</v>
      </c>
      <c r="G31" s="130" t="s">
        <v>377</v>
      </c>
      <c r="H31" s="130" t="s">
        <v>377</v>
      </c>
      <c r="I31" s="154"/>
      <c r="J31" s="339"/>
      <c r="K31" s="340"/>
    </row>
    <row r="32" spans="1:11" ht="11.25">
      <c r="A32" s="129" t="s">
        <v>140</v>
      </c>
      <c r="B32" s="135" t="s">
        <v>184</v>
      </c>
      <c r="C32" s="145" t="s">
        <v>422</v>
      </c>
      <c r="D32" s="145" t="s">
        <v>423</v>
      </c>
      <c r="E32" s="145" t="s">
        <v>377</v>
      </c>
      <c r="F32" s="145" t="s">
        <v>377</v>
      </c>
      <c r="G32" s="152">
        <v>0</v>
      </c>
      <c r="H32" s="152">
        <v>0</v>
      </c>
      <c r="I32" s="154"/>
      <c r="J32" s="339"/>
      <c r="K32" s="340"/>
    </row>
    <row r="33" spans="1:11" ht="11.25">
      <c r="A33" s="129" t="s">
        <v>142</v>
      </c>
      <c r="B33" s="135" t="s">
        <v>185</v>
      </c>
      <c r="C33" s="145" t="s">
        <v>377</v>
      </c>
      <c r="D33" s="145" t="s">
        <v>377</v>
      </c>
      <c r="E33" s="145" t="s">
        <v>377</v>
      </c>
      <c r="F33" s="145" t="s">
        <v>377</v>
      </c>
      <c r="G33" s="130" t="s">
        <v>377</v>
      </c>
      <c r="H33" s="130" t="s">
        <v>377</v>
      </c>
      <c r="I33" s="154"/>
      <c r="J33" s="339"/>
      <c r="K33" s="340"/>
    </row>
    <row r="34" spans="1:11" ht="11.25">
      <c r="A34" s="129" t="s">
        <v>186</v>
      </c>
      <c r="B34" s="135" t="s">
        <v>187</v>
      </c>
      <c r="C34" s="145" t="s">
        <v>377</v>
      </c>
      <c r="D34" s="145" t="s">
        <v>377</v>
      </c>
      <c r="E34" s="145" t="s">
        <v>377</v>
      </c>
      <c r="F34" s="145" t="s">
        <v>377</v>
      </c>
      <c r="G34" s="130" t="s">
        <v>377</v>
      </c>
      <c r="H34" s="130" t="s">
        <v>377</v>
      </c>
      <c r="I34" s="154"/>
      <c r="J34" s="339"/>
      <c r="K34" s="340"/>
    </row>
    <row r="35" spans="1:11" ht="11.25">
      <c r="A35" s="129" t="s">
        <v>188</v>
      </c>
      <c r="B35" s="135" t="s">
        <v>189</v>
      </c>
      <c r="C35" s="145" t="s">
        <v>377</v>
      </c>
      <c r="D35" s="145" t="s">
        <v>377</v>
      </c>
      <c r="E35" s="145" t="s">
        <v>377</v>
      </c>
      <c r="F35" s="145" t="s">
        <v>377</v>
      </c>
      <c r="G35" s="130" t="s">
        <v>377</v>
      </c>
      <c r="H35" s="130" t="s">
        <v>377</v>
      </c>
      <c r="I35" s="154"/>
      <c r="J35" s="339"/>
      <c r="K35" s="340"/>
    </row>
    <row r="36" spans="1:11" ht="11.25">
      <c r="A36" s="129">
        <v>4</v>
      </c>
      <c r="B36" s="135" t="s">
        <v>163</v>
      </c>
      <c r="C36" s="145" t="s">
        <v>377</v>
      </c>
      <c r="D36" s="145" t="s">
        <v>377</v>
      </c>
      <c r="E36" s="145" t="s">
        <v>377</v>
      </c>
      <c r="F36" s="145" t="s">
        <v>377</v>
      </c>
      <c r="G36" s="130" t="s">
        <v>377</v>
      </c>
      <c r="H36" s="130" t="s">
        <v>377</v>
      </c>
      <c r="I36" s="154"/>
      <c r="J36" s="339"/>
      <c r="K36" s="340"/>
    </row>
    <row r="37" spans="1:11" ht="11.25">
      <c r="A37" s="129" t="s">
        <v>41</v>
      </c>
      <c r="B37" s="135" t="s">
        <v>190</v>
      </c>
      <c r="C37" s="145" t="s">
        <v>377</v>
      </c>
      <c r="D37" s="145" t="s">
        <v>377</v>
      </c>
      <c r="E37" s="145" t="s">
        <v>377</v>
      </c>
      <c r="F37" s="145" t="s">
        <v>377</v>
      </c>
      <c r="G37" s="130" t="s">
        <v>377</v>
      </c>
      <c r="H37" s="130" t="s">
        <v>377</v>
      </c>
      <c r="I37" s="154"/>
      <c r="J37" s="339"/>
      <c r="K37" s="340"/>
    </row>
    <row r="38" spans="1:11" ht="22.5">
      <c r="A38" s="129" t="s">
        <v>42</v>
      </c>
      <c r="B38" s="135" t="s">
        <v>191</v>
      </c>
      <c r="C38" s="145" t="s">
        <v>377</v>
      </c>
      <c r="D38" s="145" t="s">
        <v>377</v>
      </c>
      <c r="E38" s="145" t="s">
        <v>377</v>
      </c>
      <c r="F38" s="145" t="s">
        <v>377</v>
      </c>
      <c r="G38" s="130" t="s">
        <v>377</v>
      </c>
      <c r="H38" s="130" t="s">
        <v>377</v>
      </c>
      <c r="I38" s="154"/>
      <c r="J38" s="339"/>
      <c r="K38" s="340"/>
    </row>
    <row r="39" spans="1:11" ht="11.25">
      <c r="A39" s="129" t="s">
        <v>43</v>
      </c>
      <c r="B39" s="135" t="s">
        <v>192</v>
      </c>
      <c r="C39" s="145" t="s">
        <v>377</v>
      </c>
      <c r="D39" s="145" t="s">
        <v>377</v>
      </c>
      <c r="E39" s="145" t="s">
        <v>377</v>
      </c>
      <c r="F39" s="145" t="s">
        <v>377</v>
      </c>
      <c r="G39" s="145" t="s">
        <v>377</v>
      </c>
      <c r="H39" s="130" t="s">
        <v>377</v>
      </c>
      <c r="I39" s="154"/>
      <c r="J39" s="339"/>
      <c r="K39" s="340"/>
    </row>
    <row r="40" spans="1:11" ht="12" thickBot="1">
      <c r="A40" s="131" t="s">
        <v>86</v>
      </c>
      <c r="B40" s="137" t="s">
        <v>193</v>
      </c>
      <c r="C40" s="146" t="s">
        <v>377</v>
      </c>
      <c r="D40" s="146" t="s">
        <v>377</v>
      </c>
      <c r="E40" s="146" t="s">
        <v>377</v>
      </c>
      <c r="F40" s="146" t="s">
        <v>377</v>
      </c>
      <c r="G40" s="146" t="s">
        <v>377</v>
      </c>
      <c r="H40" s="146" t="s">
        <v>377</v>
      </c>
      <c r="I40" s="155"/>
      <c r="J40" s="358"/>
      <c r="K40" s="359"/>
    </row>
    <row r="41" spans="1:11" s="126" customFormat="1" ht="22.5">
      <c r="A41" s="133" t="s">
        <v>378</v>
      </c>
      <c r="B41" s="139" t="str">
        <f>'приложение 11.2'!B38</f>
        <v>Приобретение УАЗ-3741 для оперативно-выездной бригады (лизинг)                                               H_I0002</v>
      </c>
      <c r="C41" s="149" t="s">
        <v>422</v>
      </c>
      <c r="D41" s="150" t="s">
        <v>423</v>
      </c>
      <c r="E41" s="147" t="s">
        <v>377</v>
      </c>
      <c r="F41" s="147" t="s">
        <v>377</v>
      </c>
      <c r="G41" s="151">
        <v>0</v>
      </c>
      <c r="H41" s="151">
        <v>0</v>
      </c>
      <c r="I41" s="251" t="str">
        <f>'приложение 7.1'!W26</f>
        <v>Приобретено по результатам торгов </v>
      </c>
      <c r="J41" s="356"/>
      <c r="K41" s="357"/>
    </row>
    <row r="42" spans="1:11" ht="11.25">
      <c r="A42" s="129">
        <v>1</v>
      </c>
      <c r="B42" s="135" t="s">
        <v>169</v>
      </c>
      <c r="C42" s="145" t="s">
        <v>377</v>
      </c>
      <c r="D42" s="145" t="s">
        <v>377</v>
      </c>
      <c r="E42" s="145" t="s">
        <v>377</v>
      </c>
      <c r="F42" s="145" t="s">
        <v>377</v>
      </c>
      <c r="G42" s="130" t="s">
        <v>377</v>
      </c>
      <c r="H42" s="130" t="s">
        <v>377</v>
      </c>
      <c r="I42" s="153"/>
      <c r="J42" s="339"/>
      <c r="K42" s="340"/>
    </row>
    <row r="43" spans="1:11" ht="11.25">
      <c r="A43" s="129" t="s">
        <v>34</v>
      </c>
      <c r="B43" s="135" t="s">
        <v>170</v>
      </c>
      <c r="C43" s="145" t="s">
        <v>377</v>
      </c>
      <c r="D43" s="145" t="s">
        <v>377</v>
      </c>
      <c r="E43" s="145" t="s">
        <v>377</v>
      </c>
      <c r="F43" s="145" t="s">
        <v>377</v>
      </c>
      <c r="G43" s="130" t="s">
        <v>377</v>
      </c>
      <c r="H43" s="130" t="s">
        <v>377</v>
      </c>
      <c r="I43" s="154"/>
      <c r="J43" s="339"/>
      <c r="K43" s="340"/>
    </row>
    <row r="44" spans="1:11" ht="11.25">
      <c r="A44" s="129" t="s">
        <v>35</v>
      </c>
      <c r="B44" s="135" t="s">
        <v>171</v>
      </c>
      <c r="C44" s="145" t="s">
        <v>377</v>
      </c>
      <c r="D44" s="145" t="s">
        <v>377</v>
      </c>
      <c r="E44" s="145" t="s">
        <v>377</v>
      </c>
      <c r="F44" s="145" t="s">
        <v>377</v>
      </c>
      <c r="G44" s="130" t="s">
        <v>377</v>
      </c>
      <c r="H44" s="130" t="s">
        <v>377</v>
      </c>
      <c r="I44" s="154"/>
      <c r="J44" s="339"/>
      <c r="K44" s="340"/>
    </row>
    <row r="45" spans="1:11" ht="11.25">
      <c r="A45" s="129" t="s">
        <v>46</v>
      </c>
      <c r="B45" s="135" t="s">
        <v>172</v>
      </c>
      <c r="C45" s="145" t="s">
        <v>377</v>
      </c>
      <c r="D45" s="145" t="s">
        <v>377</v>
      </c>
      <c r="E45" s="145" t="s">
        <v>377</v>
      </c>
      <c r="F45" s="145" t="s">
        <v>377</v>
      </c>
      <c r="G45" s="130" t="s">
        <v>377</v>
      </c>
      <c r="H45" s="130" t="s">
        <v>377</v>
      </c>
      <c r="I45" s="154"/>
      <c r="J45" s="339"/>
      <c r="K45" s="340"/>
    </row>
    <row r="46" spans="1:11" ht="22.5">
      <c r="A46" s="129" t="s">
        <v>63</v>
      </c>
      <c r="B46" s="135" t="s">
        <v>173</v>
      </c>
      <c r="C46" s="145" t="s">
        <v>377</v>
      </c>
      <c r="D46" s="145" t="s">
        <v>377</v>
      </c>
      <c r="E46" s="145" t="s">
        <v>377</v>
      </c>
      <c r="F46" s="145" t="s">
        <v>377</v>
      </c>
      <c r="G46" s="130" t="s">
        <v>377</v>
      </c>
      <c r="H46" s="130" t="s">
        <v>377</v>
      </c>
      <c r="I46" s="154"/>
      <c r="J46" s="339"/>
      <c r="K46" s="340"/>
    </row>
    <row r="47" spans="1:11" ht="11.25">
      <c r="A47" s="129" t="s">
        <v>174</v>
      </c>
      <c r="B47" s="135" t="s">
        <v>175</v>
      </c>
      <c r="C47" s="145" t="s">
        <v>377</v>
      </c>
      <c r="D47" s="145" t="s">
        <v>377</v>
      </c>
      <c r="E47" s="145" t="s">
        <v>377</v>
      </c>
      <c r="F47" s="145" t="s">
        <v>377</v>
      </c>
      <c r="G47" s="130" t="s">
        <v>377</v>
      </c>
      <c r="H47" s="130" t="s">
        <v>377</v>
      </c>
      <c r="I47" s="154"/>
      <c r="J47" s="339"/>
      <c r="K47" s="340"/>
    </row>
    <row r="48" spans="1:11" ht="11.25">
      <c r="A48" s="129" t="s">
        <v>176</v>
      </c>
      <c r="B48" s="135" t="s">
        <v>177</v>
      </c>
      <c r="C48" s="145" t="s">
        <v>377</v>
      </c>
      <c r="D48" s="145" t="s">
        <v>377</v>
      </c>
      <c r="E48" s="145" t="s">
        <v>377</v>
      </c>
      <c r="F48" s="145" t="s">
        <v>377</v>
      </c>
      <c r="G48" s="130" t="s">
        <v>377</v>
      </c>
      <c r="H48" s="130" t="s">
        <v>377</v>
      </c>
      <c r="I48" s="154"/>
      <c r="J48" s="339"/>
      <c r="K48" s="340"/>
    </row>
    <row r="49" spans="1:11" ht="11.25">
      <c r="A49" s="129">
        <v>2</v>
      </c>
      <c r="B49" s="135" t="s">
        <v>137</v>
      </c>
      <c r="C49" s="145" t="s">
        <v>377</v>
      </c>
      <c r="D49" s="145" t="s">
        <v>377</v>
      </c>
      <c r="E49" s="145" t="s">
        <v>377</v>
      </c>
      <c r="F49" s="145" t="s">
        <v>377</v>
      </c>
      <c r="G49" s="130" t="s">
        <v>377</v>
      </c>
      <c r="H49" s="130" t="s">
        <v>377</v>
      </c>
      <c r="I49" s="154"/>
      <c r="J49" s="345"/>
      <c r="K49" s="346"/>
    </row>
    <row r="50" spans="1:11" ht="11.25">
      <c r="A50" s="129" t="s">
        <v>37</v>
      </c>
      <c r="B50" s="135" t="s">
        <v>178</v>
      </c>
      <c r="C50" s="145" t="s">
        <v>422</v>
      </c>
      <c r="D50" s="145" t="s">
        <v>422</v>
      </c>
      <c r="E50" s="145" t="s">
        <v>422</v>
      </c>
      <c r="F50" s="145" t="s">
        <v>424</v>
      </c>
      <c r="G50" s="152">
        <v>1</v>
      </c>
      <c r="H50" s="152">
        <v>1</v>
      </c>
      <c r="I50" s="154"/>
      <c r="J50" s="339"/>
      <c r="K50" s="340"/>
    </row>
    <row r="51" spans="1:11" ht="22.5">
      <c r="A51" s="129" t="s">
        <v>38</v>
      </c>
      <c r="B51" s="135" t="s">
        <v>179</v>
      </c>
      <c r="C51" s="145" t="s">
        <v>377</v>
      </c>
      <c r="D51" s="145" t="s">
        <v>377</v>
      </c>
      <c r="E51" s="145" t="s">
        <v>377</v>
      </c>
      <c r="F51" s="145" t="s">
        <v>377</v>
      </c>
      <c r="G51" s="130" t="s">
        <v>377</v>
      </c>
      <c r="H51" s="130" t="s">
        <v>377</v>
      </c>
      <c r="I51" s="154"/>
      <c r="J51" s="345"/>
      <c r="K51" s="346"/>
    </row>
    <row r="52" spans="1:11" ht="11.25">
      <c r="A52" s="129" t="s">
        <v>39</v>
      </c>
      <c r="B52" s="135" t="s">
        <v>180</v>
      </c>
      <c r="C52" s="145" t="s">
        <v>377</v>
      </c>
      <c r="D52" s="145" t="s">
        <v>377</v>
      </c>
      <c r="E52" s="145" t="s">
        <v>377</v>
      </c>
      <c r="F52" s="145" t="s">
        <v>377</v>
      </c>
      <c r="G52" s="130" t="s">
        <v>377</v>
      </c>
      <c r="H52" s="130" t="s">
        <v>377</v>
      </c>
      <c r="I52" s="154"/>
      <c r="J52" s="339"/>
      <c r="K52" s="340"/>
    </row>
    <row r="53" spans="1:11" ht="11.25">
      <c r="A53" s="129">
        <v>3</v>
      </c>
      <c r="B53" s="135" t="s">
        <v>181</v>
      </c>
      <c r="C53" s="145" t="s">
        <v>377</v>
      </c>
      <c r="D53" s="145" t="s">
        <v>377</v>
      </c>
      <c r="E53" s="145" t="s">
        <v>377</v>
      </c>
      <c r="F53" s="145" t="s">
        <v>377</v>
      </c>
      <c r="G53" s="130" t="s">
        <v>377</v>
      </c>
      <c r="H53" s="130" t="s">
        <v>377</v>
      </c>
      <c r="I53" s="154"/>
      <c r="J53" s="339"/>
      <c r="K53" s="340"/>
    </row>
    <row r="54" spans="1:11" ht="11.25">
      <c r="A54" s="129" t="s">
        <v>138</v>
      </c>
      <c r="B54" s="136" t="s">
        <v>381</v>
      </c>
      <c r="C54" s="145" t="s">
        <v>377</v>
      </c>
      <c r="D54" s="145" t="s">
        <v>377</v>
      </c>
      <c r="E54" s="145" t="s">
        <v>377</v>
      </c>
      <c r="F54" s="145" t="s">
        <v>377</v>
      </c>
      <c r="G54" s="130" t="s">
        <v>377</v>
      </c>
      <c r="H54" s="130" t="s">
        <v>377</v>
      </c>
      <c r="I54" s="154"/>
      <c r="J54" s="339"/>
      <c r="K54" s="340"/>
    </row>
    <row r="55" spans="1:11" ht="11.25">
      <c r="A55" s="129" t="s">
        <v>140</v>
      </c>
      <c r="B55" s="135" t="s">
        <v>184</v>
      </c>
      <c r="C55" s="145" t="s">
        <v>422</v>
      </c>
      <c r="D55" s="145" t="s">
        <v>423</v>
      </c>
      <c r="E55" s="145" t="s">
        <v>424</v>
      </c>
      <c r="F55" s="145" t="s">
        <v>424</v>
      </c>
      <c r="G55" s="152">
        <v>1</v>
      </c>
      <c r="H55" s="152">
        <v>1</v>
      </c>
      <c r="I55" s="154"/>
      <c r="J55" s="339"/>
      <c r="K55" s="340"/>
    </row>
    <row r="56" spans="1:11" ht="11.25">
      <c r="A56" s="129" t="s">
        <v>142</v>
      </c>
      <c r="B56" s="135" t="s">
        <v>185</v>
      </c>
      <c r="C56" s="145" t="s">
        <v>377</v>
      </c>
      <c r="D56" s="145" t="s">
        <v>377</v>
      </c>
      <c r="E56" s="145" t="s">
        <v>377</v>
      </c>
      <c r="F56" s="145" t="s">
        <v>377</v>
      </c>
      <c r="G56" s="130" t="s">
        <v>377</v>
      </c>
      <c r="H56" s="130" t="s">
        <v>377</v>
      </c>
      <c r="I56" s="154"/>
      <c r="J56" s="339"/>
      <c r="K56" s="340"/>
    </row>
    <row r="57" spans="1:11" ht="11.25">
      <c r="A57" s="129" t="s">
        <v>186</v>
      </c>
      <c r="B57" s="135" t="s">
        <v>187</v>
      </c>
      <c r="C57" s="145" t="s">
        <v>377</v>
      </c>
      <c r="D57" s="145" t="s">
        <v>377</v>
      </c>
      <c r="E57" s="145" t="s">
        <v>377</v>
      </c>
      <c r="F57" s="145" t="s">
        <v>377</v>
      </c>
      <c r="G57" s="130" t="s">
        <v>377</v>
      </c>
      <c r="H57" s="130" t="s">
        <v>377</v>
      </c>
      <c r="I57" s="154"/>
      <c r="J57" s="339"/>
      <c r="K57" s="340"/>
    </row>
    <row r="58" spans="1:11" ht="11.25">
      <c r="A58" s="129" t="s">
        <v>188</v>
      </c>
      <c r="B58" s="135" t="s">
        <v>189</v>
      </c>
      <c r="C58" s="145" t="s">
        <v>377</v>
      </c>
      <c r="D58" s="145" t="s">
        <v>377</v>
      </c>
      <c r="E58" s="145" t="s">
        <v>377</v>
      </c>
      <c r="F58" s="145" t="s">
        <v>377</v>
      </c>
      <c r="G58" s="130" t="s">
        <v>377</v>
      </c>
      <c r="H58" s="130" t="s">
        <v>377</v>
      </c>
      <c r="I58" s="154"/>
      <c r="J58" s="339"/>
      <c r="K58" s="340"/>
    </row>
    <row r="59" spans="1:11" ht="11.25">
      <c r="A59" s="129">
        <v>4</v>
      </c>
      <c r="B59" s="135" t="s">
        <v>163</v>
      </c>
      <c r="C59" s="145" t="s">
        <v>377</v>
      </c>
      <c r="D59" s="145" t="s">
        <v>377</v>
      </c>
      <c r="E59" s="145" t="s">
        <v>377</v>
      </c>
      <c r="F59" s="145" t="s">
        <v>377</v>
      </c>
      <c r="G59" s="130" t="s">
        <v>377</v>
      </c>
      <c r="H59" s="130" t="s">
        <v>377</v>
      </c>
      <c r="I59" s="154"/>
      <c r="J59" s="339"/>
      <c r="K59" s="340"/>
    </row>
    <row r="60" spans="1:11" ht="11.25">
      <c r="A60" s="129" t="s">
        <v>41</v>
      </c>
      <c r="B60" s="135" t="s">
        <v>190</v>
      </c>
      <c r="C60" s="145" t="s">
        <v>377</v>
      </c>
      <c r="D60" s="145" t="s">
        <v>377</v>
      </c>
      <c r="E60" s="145" t="s">
        <v>377</v>
      </c>
      <c r="F60" s="145" t="s">
        <v>377</v>
      </c>
      <c r="G60" s="130" t="s">
        <v>377</v>
      </c>
      <c r="H60" s="130" t="s">
        <v>377</v>
      </c>
      <c r="I60" s="154"/>
      <c r="J60" s="339"/>
      <c r="K60" s="340"/>
    </row>
    <row r="61" spans="1:11" ht="22.5">
      <c r="A61" s="129" t="s">
        <v>42</v>
      </c>
      <c r="B61" s="135" t="s">
        <v>191</v>
      </c>
      <c r="C61" s="145" t="s">
        <v>377</v>
      </c>
      <c r="D61" s="145" t="s">
        <v>377</v>
      </c>
      <c r="E61" s="145" t="s">
        <v>377</v>
      </c>
      <c r="F61" s="145" t="s">
        <v>377</v>
      </c>
      <c r="G61" s="130" t="s">
        <v>377</v>
      </c>
      <c r="H61" s="130" t="s">
        <v>377</v>
      </c>
      <c r="I61" s="154"/>
      <c r="J61" s="339"/>
      <c r="K61" s="340"/>
    </row>
    <row r="62" spans="1:11" ht="11.25">
      <c r="A62" s="129" t="s">
        <v>43</v>
      </c>
      <c r="B62" s="135" t="s">
        <v>192</v>
      </c>
      <c r="C62" s="145" t="s">
        <v>377</v>
      </c>
      <c r="D62" s="145" t="s">
        <v>377</v>
      </c>
      <c r="E62" s="145" t="s">
        <v>377</v>
      </c>
      <c r="F62" s="145" t="s">
        <v>377</v>
      </c>
      <c r="G62" s="145" t="s">
        <v>377</v>
      </c>
      <c r="H62" s="130" t="s">
        <v>377</v>
      </c>
      <c r="I62" s="154"/>
      <c r="J62" s="339"/>
      <c r="K62" s="340"/>
    </row>
    <row r="63" spans="1:11" ht="12" thickBot="1">
      <c r="A63" s="132" t="s">
        <v>86</v>
      </c>
      <c r="B63" s="138" t="s">
        <v>193</v>
      </c>
      <c r="C63" s="148" t="s">
        <v>377</v>
      </c>
      <c r="D63" s="148" t="s">
        <v>377</v>
      </c>
      <c r="E63" s="146" t="s">
        <v>377</v>
      </c>
      <c r="F63" s="146" t="s">
        <v>377</v>
      </c>
      <c r="G63" s="146" t="s">
        <v>377</v>
      </c>
      <c r="H63" s="146" t="s">
        <v>377</v>
      </c>
      <c r="I63" s="156"/>
      <c r="J63" s="341"/>
      <c r="K63" s="342"/>
    </row>
    <row r="64" spans="1:11" s="126" customFormat="1" ht="78.75">
      <c r="A64" s="128" t="s">
        <v>378</v>
      </c>
      <c r="B64" s="134" t="str">
        <f>'приложение 11.2'!B61</f>
        <v>Приобретение дизельгенератора на базе ГАЗ3308 (лизинг)                                                          H_I0003</v>
      </c>
      <c r="C64" s="147" t="s">
        <v>422</v>
      </c>
      <c r="D64" s="147" t="s">
        <v>423</v>
      </c>
      <c r="E64" s="147" t="s">
        <v>377</v>
      </c>
      <c r="F64" s="147" t="s">
        <v>377</v>
      </c>
      <c r="G64" s="151">
        <v>0</v>
      </c>
      <c r="H64" s="151">
        <v>0</v>
      </c>
      <c r="I64" s="252" t="str">
        <f>'приложение 7.1'!W27</f>
        <v>Торги признаны несостоявшимися. Изменение условий лизинга (отменена скидка по программе минпромторга), повторные торги.</v>
      </c>
      <c r="J64" s="343"/>
      <c r="K64" s="344"/>
    </row>
    <row r="65" spans="1:11" ht="11.25">
      <c r="A65" s="129">
        <v>1</v>
      </c>
      <c r="B65" s="135" t="s">
        <v>169</v>
      </c>
      <c r="C65" s="145" t="s">
        <v>377</v>
      </c>
      <c r="D65" s="145" t="s">
        <v>377</v>
      </c>
      <c r="E65" s="145" t="s">
        <v>377</v>
      </c>
      <c r="F65" s="145" t="s">
        <v>377</v>
      </c>
      <c r="G65" s="130" t="s">
        <v>377</v>
      </c>
      <c r="H65" s="130" t="s">
        <v>377</v>
      </c>
      <c r="I65" s="153"/>
      <c r="J65" s="339"/>
      <c r="K65" s="340"/>
    </row>
    <row r="66" spans="1:11" ht="11.25">
      <c r="A66" s="129" t="s">
        <v>34</v>
      </c>
      <c r="B66" s="135" t="s">
        <v>170</v>
      </c>
      <c r="C66" s="145" t="s">
        <v>377</v>
      </c>
      <c r="D66" s="145" t="s">
        <v>377</v>
      </c>
      <c r="E66" s="145" t="s">
        <v>377</v>
      </c>
      <c r="F66" s="145" t="s">
        <v>377</v>
      </c>
      <c r="G66" s="130" t="s">
        <v>377</v>
      </c>
      <c r="H66" s="130" t="s">
        <v>377</v>
      </c>
      <c r="I66" s="154"/>
      <c r="J66" s="339"/>
      <c r="K66" s="340"/>
    </row>
    <row r="67" spans="1:11" ht="11.25">
      <c r="A67" s="129" t="s">
        <v>35</v>
      </c>
      <c r="B67" s="135" t="s">
        <v>171</v>
      </c>
      <c r="C67" s="145" t="s">
        <v>377</v>
      </c>
      <c r="D67" s="145" t="s">
        <v>377</v>
      </c>
      <c r="E67" s="145" t="s">
        <v>377</v>
      </c>
      <c r="F67" s="145" t="s">
        <v>377</v>
      </c>
      <c r="G67" s="130" t="s">
        <v>377</v>
      </c>
      <c r="H67" s="130" t="s">
        <v>377</v>
      </c>
      <c r="I67" s="154"/>
      <c r="J67" s="339"/>
      <c r="K67" s="340"/>
    </row>
    <row r="68" spans="1:11" ht="11.25">
      <c r="A68" s="129" t="s">
        <v>46</v>
      </c>
      <c r="B68" s="135" t="s">
        <v>172</v>
      </c>
      <c r="C68" s="145" t="s">
        <v>377</v>
      </c>
      <c r="D68" s="145" t="s">
        <v>377</v>
      </c>
      <c r="E68" s="145" t="s">
        <v>377</v>
      </c>
      <c r="F68" s="145" t="s">
        <v>377</v>
      </c>
      <c r="G68" s="130" t="s">
        <v>377</v>
      </c>
      <c r="H68" s="130" t="s">
        <v>377</v>
      </c>
      <c r="I68" s="154"/>
      <c r="J68" s="339"/>
      <c r="K68" s="340"/>
    </row>
    <row r="69" spans="1:11" ht="22.5">
      <c r="A69" s="129" t="s">
        <v>63</v>
      </c>
      <c r="B69" s="135" t="s">
        <v>173</v>
      </c>
      <c r="C69" s="145" t="s">
        <v>377</v>
      </c>
      <c r="D69" s="145" t="s">
        <v>377</v>
      </c>
      <c r="E69" s="145" t="s">
        <v>377</v>
      </c>
      <c r="F69" s="145" t="s">
        <v>377</v>
      </c>
      <c r="G69" s="130" t="s">
        <v>377</v>
      </c>
      <c r="H69" s="130" t="s">
        <v>377</v>
      </c>
      <c r="I69" s="154"/>
      <c r="J69" s="339"/>
      <c r="K69" s="340"/>
    </row>
    <row r="70" spans="1:11" ht="11.25">
      <c r="A70" s="129" t="s">
        <v>174</v>
      </c>
      <c r="B70" s="135" t="s">
        <v>175</v>
      </c>
      <c r="C70" s="145" t="s">
        <v>377</v>
      </c>
      <c r="D70" s="145" t="s">
        <v>377</v>
      </c>
      <c r="E70" s="145" t="s">
        <v>377</v>
      </c>
      <c r="F70" s="145" t="s">
        <v>377</v>
      </c>
      <c r="G70" s="130" t="s">
        <v>377</v>
      </c>
      <c r="H70" s="130" t="s">
        <v>377</v>
      </c>
      <c r="I70" s="154"/>
      <c r="J70" s="339"/>
      <c r="K70" s="340"/>
    </row>
    <row r="71" spans="1:11" ht="11.25">
      <c r="A71" s="129" t="s">
        <v>176</v>
      </c>
      <c r="B71" s="135" t="s">
        <v>177</v>
      </c>
      <c r="C71" s="145" t="s">
        <v>377</v>
      </c>
      <c r="D71" s="145" t="s">
        <v>377</v>
      </c>
      <c r="E71" s="145" t="s">
        <v>377</v>
      </c>
      <c r="F71" s="145" t="s">
        <v>377</v>
      </c>
      <c r="G71" s="130" t="s">
        <v>377</v>
      </c>
      <c r="H71" s="130" t="s">
        <v>377</v>
      </c>
      <c r="I71" s="154"/>
      <c r="J71" s="339"/>
      <c r="K71" s="340"/>
    </row>
    <row r="72" spans="1:11" ht="11.25">
      <c r="A72" s="129">
        <v>2</v>
      </c>
      <c r="B72" s="135" t="s">
        <v>137</v>
      </c>
      <c r="C72" s="145" t="s">
        <v>377</v>
      </c>
      <c r="D72" s="145" t="s">
        <v>377</v>
      </c>
      <c r="E72" s="145" t="s">
        <v>377</v>
      </c>
      <c r="F72" s="145" t="s">
        <v>377</v>
      </c>
      <c r="G72" s="130" t="s">
        <v>377</v>
      </c>
      <c r="H72" s="130" t="s">
        <v>377</v>
      </c>
      <c r="I72" s="154"/>
      <c r="J72" s="339"/>
      <c r="K72" s="340"/>
    </row>
    <row r="73" spans="1:11" ht="11.25">
      <c r="A73" s="129" t="s">
        <v>37</v>
      </c>
      <c r="B73" s="135" t="s">
        <v>178</v>
      </c>
      <c r="C73" s="145" t="s">
        <v>422</v>
      </c>
      <c r="D73" s="145" t="s">
        <v>422</v>
      </c>
      <c r="E73" s="145" t="s">
        <v>377</v>
      </c>
      <c r="F73" s="145" t="s">
        <v>377</v>
      </c>
      <c r="G73" s="152">
        <v>0</v>
      </c>
      <c r="H73" s="152">
        <v>0</v>
      </c>
      <c r="I73" s="154"/>
      <c r="J73" s="339"/>
      <c r="K73" s="340"/>
    </row>
    <row r="74" spans="1:11" ht="22.5">
      <c r="A74" s="129" t="s">
        <v>38</v>
      </c>
      <c r="B74" s="135" t="s">
        <v>179</v>
      </c>
      <c r="C74" s="145" t="s">
        <v>377</v>
      </c>
      <c r="D74" s="145" t="s">
        <v>377</v>
      </c>
      <c r="E74" s="145" t="s">
        <v>377</v>
      </c>
      <c r="F74" s="145" t="s">
        <v>377</v>
      </c>
      <c r="G74" s="130" t="s">
        <v>377</v>
      </c>
      <c r="H74" s="130" t="s">
        <v>377</v>
      </c>
      <c r="I74" s="154"/>
      <c r="J74" s="339"/>
      <c r="K74" s="340"/>
    </row>
    <row r="75" spans="1:11" ht="11.25">
      <c r="A75" s="129" t="s">
        <v>39</v>
      </c>
      <c r="B75" s="135" t="s">
        <v>180</v>
      </c>
      <c r="C75" s="145" t="s">
        <v>377</v>
      </c>
      <c r="D75" s="145" t="s">
        <v>377</v>
      </c>
      <c r="E75" s="145" t="s">
        <v>377</v>
      </c>
      <c r="F75" s="145" t="s">
        <v>377</v>
      </c>
      <c r="G75" s="130" t="s">
        <v>377</v>
      </c>
      <c r="H75" s="130" t="s">
        <v>377</v>
      </c>
      <c r="I75" s="154"/>
      <c r="J75" s="339"/>
      <c r="K75" s="340"/>
    </row>
    <row r="76" spans="1:11" ht="11.25">
      <c r="A76" s="129">
        <v>3</v>
      </c>
      <c r="B76" s="135" t="s">
        <v>181</v>
      </c>
      <c r="C76" s="145" t="s">
        <v>377</v>
      </c>
      <c r="D76" s="145" t="s">
        <v>377</v>
      </c>
      <c r="E76" s="145" t="s">
        <v>377</v>
      </c>
      <c r="F76" s="145" t="s">
        <v>377</v>
      </c>
      <c r="G76" s="130" t="s">
        <v>377</v>
      </c>
      <c r="H76" s="130" t="s">
        <v>377</v>
      </c>
      <c r="I76" s="154"/>
      <c r="J76" s="339"/>
      <c r="K76" s="340"/>
    </row>
    <row r="77" spans="1:11" ht="11.25">
      <c r="A77" s="129" t="s">
        <v>138</v>
      </c>
      <c r="B77" s="136" t="s">
        <v>381</v>
      </c>
      <c r="C77" s="145" t="s">
        <v>377</v>
      </c>
      <c r="D77" s="145" t="s">
        <v>377</v>
      </c>
      <c r="E77" s="145" t="s">
        <v>377</v>
      </c>
      <c r="F77" s="145" t="s">
        <v>377</v>
      </c>
      <c r="G77" s="130" t="s">
        <v>377</v>
      </c>
      <c r="H77" s="130" t="s">
        <v>377</v>
      </c>
      <c r="I77" s="154"/>
      <c r="J77" s="339"/>
      <c r="K77" s="340"/>
    </row>
    <row r="78" spans="1:11" ht="11.25">
      <c r="A78" s="129" t="s">
        <v>140</v>
      </c>
      <c r="B78" s="135" t="s">
        <v>184</v>
      </c>
      <c r="C78" s="145" t="s">
        <v>422</v>
      </c>
      <c r="D78" s="145" t="s">
        <v>423</v>
      </c>
      <c r="E78" s="145" t="s">
        <v>377</v>
      </c>
      <c r="F78" s="145" t="s">
        <v>377</v>
      </c>
      <c r="G78" s="152">
        <v>0</v>
      </c>
      <c r="H78" s="152">
        <v>0</v>
      </c>
      <c r="I78" s="154"/>
      <c r="J78" s="339"/>
      <c r="K78" s="340"/>
    </row>
    <row r="79" spans="1:11" ht="11.25">
      <c r="A79" s="129" t="s">
        <v>142</v>
      </c>
      <c r="B79" s="135" t="s">
        <v>185</v>
      </c>
      <c r="C79" s="145" t="s">
        <v>377</v>
      </c>
      <c r="D79" s="145" t="s">
        <v>377</v>
      </c>
      <c r="E79" s="145" t="s">
        <v>377</v>
      </c>
      <c r="F79" s="145" t="s">
        <v>377</v>
      </c>
      <c r="G79" s="130" t="s">
        <v>377</v>
      </c>
      <c r="H79" s="130" t="s">
        <v>377</v>
      </c>
      <c r="I79" s="154"/>
      <c r="J79" s="339"/>
      <c r="K79" s="340"/>
    </row>
    <row r="80" spans="1:11" ht="11.25">
      <c r="A80" s="129" t="s">
        <v>186</v>
      </c>
      <c r="B80" s="135" t="s">
        <v>187</v>
      </c>
      <c r="C80" s="145" t="s">
        <v>377</v>
      </c>
      <c r="D80" s="145" t="s">
        <v>377</v>
      </c>
      <c r="E80" s="145" t="s">
        <v>377</v>
      </c>
      <c r="F80" s="145" t="s">
        <v>377</v>
      </c>
      <c r="G80" s="130" t="s">
        <v>377</v>
      </c>
      <c r="H80" s="130" t="s">
        <v>377</v>
      </c>
      <c r="I80" s="154"/>
      <c r="J80" s="339"/>
      <c r="K80" s="340"/>
    </row>
    <row r="81" spans="1:11" ht="11.25">
      <c r="A81" s="129" t="s">
        <v>188</v>
      </c>
      <c r="B81" s="135" t="s">
        <v>189</v>
      </c>
      <c r="C81" s="145" t="s">
        <v>377</v>
      </c>
      <c r="D81" s="145" t="s">
        <v>377</v>
      </c>
      <c r="E81" s="145" t="s">
        <v>377</v>
      </c>
      <c r="F81" s="145" t="s">
        <v>377</v>
      </c>
      <c r="G81" s="130" t="s">
        <v>377</v>
      </c>
      <c r="H81" s="130" t="s">
        <v>377</v>
      </c>
      <c r="I81" s="154"/>
      <c r="J81" s="339"/>
      <c r="K81" s="340"/>
    </row>
    <row r="82" spans="1:11" ht="11.25">
      <c r="A82" s="129">
        <v>4</v>
      </c>
      <c r="B82" s="135" t="s">
        <v>163</v>
      </c>
      <c r="C82" s="145" t="s">
        <v>377</v>
      </c>
      <c r="D82" s="145" t="s">
        <v>377</v>
      </c>
      <c r="E82" s="145" t="s">
        <v>377</v>
      </c>
      <c r="F82" s="145" t="s">
        <v>377</v>
      </c>
      <c r="G82" s="130" t="s">
        <v>377</v>
      </c>
      <c r="H82" s="130" t="s">
        <v>377</v>
      </c>
      <c r="I82" s="154"/>
      <c r="J82" s="339"/>
      <c r="K82" s="340"/>
    </row>
    <row r="83" spans="1:11" ht="11.25">
      <c r="A83" s="129" t="s">
        <v>41</v>
      </c>
      <c r="B83" s="135" t="s">
        <v>190</v>
      </c>
      <c r="C83" s="145" t="s">
        <v>377</v>
      </c>
      <c r="D83" s="145" t="s">
        <v>377</v>
      </c>
      <c r="E83" s="145" t="s">
        <v>377</v>
      </c>
      <c r="F83" s="145" t="s">
        <v>377</v>
      </c>
      <c r="G83" s="130" t="s">
        <v>377</v>
      </c>
      <c r="H83" s="130" t="s">
        <v>377</v>
      </c>
      <c r="I83" s="154"/>
      <c r="J83" s="339"/>
      <c r="K83" s="340"/>
    </row>
    <row r="84" spans="1:11" ht="22.5">
      <c r="A84" s="129" t="s">
        <v>42</v>
      </c>
      <c r="B84" s="135" t="s">
        <v>191</v>
      </c>
      <c r="C84" s="145" t="s">
        <v>377</v>
      </c>
      <c r="D84" s="145" t="s">
        <v>377</v>
      </c>
      <c r="E84" s="145" t="s">
        <v>377</v>
      </c>
      <c r="F84" s="145" t="s">
        <v>377</v>
      </c>
      <c r="G84" s="130" t="s">
        <v>377</v>
      </c>
      <c r="H84" s="130" t="s">
        <v>377</v>
      </c>
      <c r="I84" s="154" t="s">
        <v>380</v>
      </c>
      <c r="J84" s="339"/>
      <c r="K84" s="340"/>
    </row>
    <row r="85" spans="1:11" ht="11.25">
      <c r="A85" s="129" t="s">
        <v>43</v>
      </c>
      <c r="B85" s="135" t="s">
        <v>192</v>
      </c>
      <c r="C85" s="145" t="s">
        <v>377</v>
      </c>
      <c r="D85" s="145" t="s">
        <v>377</v>
      </c>
      <c r="E85" s="145" t="s">
        <v>377</v>
      </c>
      <c r="F85" s="145" t="s">
        <v>377</v>
      </c>
      <c r="G85" s="145" t="s">
        <v>377</v>
      </c>
      <c r="H85" s="130" t="s">
        <v>377</v>
      </c>
      <c r="I85" s="154"/>
      <c r="J85" s="339"/>
      <c r="K85" s="340"/>
    </row>
    <row r="86" spans="1:11" ht="12" thickBot="1">
      <c r="A86" s="131" t="s">
        <v>86</v>
      </c>
      <c r="B86" s="137" t="s">
        <v>193</v>
      </c>
      <c r="C86" s="146" t="s">
        <v>377</v>
      </c>
      <c r="D86" s="146" t="s">
        <v>377</v>
      </c>
      <c r="E86" s="146" t="s">
        <v>377</v>
      </c>
      <c r="F86" s="146" t="s">
        <v>377</v>
      </c>
      <c r="G86" s="146" t="s">
        <v>377</v>
      </c>
      <c r="H86" s="146" t="s">
        <v>377</v>
      </c>
      <c r="I86" s="155"/>
      <c r="J86" s="358"/>
      <c r="K86" s="359"/>
    </row>
  </sheetData>
  <sheetProtection/>
  <mergeCells count="82"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  <mergeCell ref="J84:K84"/>
    <mergeCell ref="J83:K83"/>
    <mergeCell ref="J82:K82"/>
    <mergeCell ref="J81:K81"/>
    <mergeCell ref="J80:K80"/>
    <mergeCell ref="J79:K79"/>
    <mergeCell ref="J78:K78"/>
    <mergeCell ref="J77:K77"/>
    <mergeCell ref="J76:K76"/>
    <mergeCell ref="J75:K75"/>
    <mergeCell ref="J74:K74"/>
    <mergeCell ref="J73:K73"/>
    <mergeCell ref="J72:K72"/>
    <mergeCell ref="J71:K71"/>
    <mergeCell ref="J70:K70"/>
    <mergeCell ref="J69:K69"/>
    <mergeCell ref="J68:K68"/>
    <mergeCell ref="J67:K67"/>
    <mergeCell ref="J66:K66"/>
    <mergeCell ref="J65:K65"/>
    <mergeCell ref="J64:K64"/>
    <mergeCell ref="J63:K63"/>
    <mergeCell ref="J62:K62"/>
    <mergeCell ref="J61:K61"/>
    <mergeCell ref="J60:K60"/>
    <mergeCell ref="J59:K59"/>
    <mergeCell ref="J58:K58"/>
    <mergeCell ref="J57:K57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  <mergeCell ref="J39:K39"/>
    <mergeCell ref="J38:K38"/>
    <mergeCell ref="J37:K37"/>
    <mergeCell ref="J36:K36"/>
    <mergeCell ref="J35:K35"/>
    <mergeCell ref="J34:K34"/>
    <mergeCell ref="J33:K33"/>
    <mergeCell ref="J32:K32"/>
    <mergeCell ref="J31:K31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20:K20"/>
    <mergeCell ref="J19:K19"/>
    <mergeCell ref="J17:K17"/>
    <mergeCell ref="J18:K18"/>
    <mergeCell ref="J28:K28"/>
    <mergeCell ref="J27:K27"/>
    <mergeCell ref="J26:K26"/>
    <mergeCell ref="J25:K25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40">
      <selection activeCell="H58" sqref="H58"/>
    </sheetView>
  </sheetViews>
  <sheetFormatPr defaultColWidth="0.74609375" defaultRowHeight="15.75"/>
  <cols>
    <col min="1" max="1" width="4.50390625" style="125" bestFit="1" customWidth="1"/>
    <col min="2" max="2" width="53.125" style="125" customWidth="1"/>
    <col min="3" max="3" width="25.625" style="125" customWidth="1"/>
    <col min="4" max="75" width="8.125" style="125" customWidth="1"/>
    <col min="76" max="16384" width="0.74609375" style="125" customWidth="1"/>
  </cols>
  <sheetData>
    <row r="1" spans="1:3" ht="15.75">
      <c r="A1" s="1"/>
      <c r="B1" s="10"/>
      <c r="C1" s="3" t="s">
        <v>19</v>
      </c>
    </row>
    <row r="2" spans="1:3" ht="15.75">
      <c r="A2" s="1"/>
      <c r="B2" s="10"/>
      <c r="C2" s="3" t="s">
        <v>209</v>
      </c>
    </row>
    <row r="3" spans="1:3" ht="15.75">
      <c r="A3" s="1"/>
      <c r="B3" s="10"/>
      <c r="C3" s="3" t="s">
        <v>393</v>
      </c>
    </row>
    <row r="4" spans="1:3" ht="15.75">
      <c r="A4" s="1"/>
      <c r="B4" s="10"/>
      <c r="C4" s="3" t="s">
        <v>394</v>
      </c>
    </row>
    <row r="5" spans="1:3" ht="15.75" customHeight="1">
      <c r="A5" s="324" t="s">
        <v>395</v>
      </c>
      <c r="B5" s="324"/>
      <c r="C5" s="324"/>
    </row>
    <row r="6" spans="1:3" ht="15.75">
      <c r="A6" s="1"/>
      <c r="B6" s="10"/>
      <c r="C6" s="3"/>
    </row>
    <row r="7" spans="1:3" ht="15.75">
      <c r="A7" s="1"/>
      <c r="B7" s="10"/>
      <c r="C7" s="231" t="s">
        <v>392</v>
      </c>
    </row>
    <row r="8" spans="1:3" ht="15.75">
      <c r="A8" s="1"/>
      <c r="B8" s="10"/>
      <c r="C8" s="231" t="s">
        <v>408</v>
      </c>
    </row>
    <row r="9" spans="1:3" ht="15.75">
      <c r="A9" s="1"/>
      <c r="B9" s="10"/>
      <c r="C9" s="232" t="s">
        <v>409</v>
      </c>
    </row>
    <row r="10" spans="1:3" ht="15.75">
      <c r="A10" s="1"/>
      <c r="B10" s="10"/>
      <c r="C10" s="233">
        <v>43231</v>
      </c>
    </row>
    <row r="12" ht="12" thickBot="1"/>
    <row r="13" spans="1:3" s="126" customFormat="1" ht="10.5">
      <c r="A13" s="367" t="s">
        <v>32</v>
      </c>
      <c r="B13" s="347" t="s">
        <v>122</v>
      </c>
      <c r="C13" s="354" t="s">
        <v>123</v>
      </c>
    </row>
    <row r="14" spans="1:3" s="126" customFormat="1" ht="11.25" thickBot="1">
      <c r="A14" s="368"/>
      <c r="B14" s="369"/>
      <c r="C14" s="370"/>
    </row>
    <row r="15" spans="1:3" s="126" customFormat="1" ht="21">
      <c r="A15" s="128" t="s">
        <v>378</v>
      </c>
      <c r="B15" s="134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5"/>
    </row>
    <row r="16" spans="1:3" ht="11.25" customHeight="1">
      <c r="A16" s="129">
        <v>1</v>
      </c>
      <c r="B16" s="135" t="s">
        <v>169</v>
      </c>
      <c r="C16" s="196" t="s">
        <v>380</v>
      </c>
    </row>
    <row r="17" spans="1:3" ht="11.25" customHeight="1">
      <c r="A17" s="129" t="s">
        <v>34</v>
      </c>
      <c r="B17" s="135" t="s">
        <v>170</v>
      </c>
      <c r="C17" s="197" t="s">
        <v>380</v>
      </c>
    </row>
    <row r="18" spans="1:3" ht="11.25" customHeight="1">
      <c r="A18" s="129" t="s">
        <v>35</v>
      </c>
      <c r="B18" s="135" t="s">
        <v>171</v>
      </c>
      <c r="C18" s="197" t="s">
        <v>380</v>
      </c>
    </row>
    <row r="19" spans="1:3" ht="11.25" customHeight="1">
      <c r="A19" s="129" t="s">
        <v>46</v>
      </c>
      <c r="B19" s="135" t="s">
        <v>172</v>
      </c>
      <c r="C19" s="197" t="s">
        <v>380</v>
      </c>
    </row>
    <row r="20" spans="1:3" ht="11.25" customHeight="1">
      <c r="A20" s="129" t="s">
        <v>63</v>
      </c>
      <c r="B20" s="135" t="s">
        <v>173</v>
      </c>
      <c r="C20" s="197" t="s">
        <v>380</v>
      </c>
    </row>
    <row r="21" spans="1:3" ht="11.25" customHeight="1">
      <c r="A21" s="129" t="s">
        <v>174</v>
      </c>
      <c r="B21" s="135" t="s">
        <v>175</v>
      </c>
      <c r="C21" s="197" t="s">
        <v>380</v>
      </c>
    </row>
    <row r="22" spans="1:3" ht="11.25" customHeight="1">
      <c r="A22" s="129" t="s">
        <v>176</v>
      </c>
      <c r="B22" s="135" t="s">
        <v>177</v>
      </c>
      <c r="C22" s="197" t="s">
        <v>380</v>
      </c>
    </row>
    <row r="23" spans="1:3" ht="11.25" customHeight="1">
      <c r="A23" s="129">
        <v>2</v>
      </c>
      <c r="B23" s="135" t="s">
        <v>137</v>
      </c>
      <c r="C23" s="197" t="s">
        <v>380</v>
      </c>
    </row>
    <row r="24" spans="1:3" ht="11.25" customHeight="1">
      <c r="A24" s="129" t="s">
        <v>37</v>
      </c>
      <c r="B24" s="135" t="s">
        <v>178</v>
      </c>
      <c r="C24" s="197" t="s">
        <v>379</v>
      </c>
    </row>
    <row r="25" spans="1:3" ht="11.25" customHeight="1">
      <c r="A25" s="129" t="s">
        <v>38</v>
      </c>
      <c r="B25" s="135" t="s">
        <v>179</v>
      </c>
      <c r="C25" s="197" t="s">
        <v>380</v>
      </c>
    </row>
    <row r="26" spans="1:3" ht="11.25" customHeight="1">
      <c r="A26" s="129" t="s">
        <v>39</v>
      </c>
      <c r="B26" s="135" t="s">
        <v>180</v>
      </c>
      <c r="C26" s="197" t="s">
        <v>380</v>
      </c>
    </row>
    <row r="27" spans="1:3" ht="11.25" customHeight="1">
      <c r="A27" s="129">
        <v>3</v>
      </c>
      <c r="B27" s="135" t="s">
        <v>181</v>
      </c>
      <c r="C27" s="197" t="s">
        <v>380</v>
      </c>
    </row>
    <row r="28" spans="1:3" ht="11.25" customHeight="1">
      <c r="A28" s="129" t="s">
        <v>138</v>
      </c>
      <c r="B28" s="136" t="s">
        <v>381</v>
      </c>
      <c r="C28" s="197" t="s">
        <v>380</v>
      </c>
    </row>
    <row r="29" spans="1:3" ht="11.25" customHeight="1">
      <c r="A29" s="129" t="s">
        <v>140</v>
      </c>
      <c r="B29" s="135" t="s">
        <v>184</v>
      </c>
      <c r="C29" s="197" t="s">
        <v>379</v>
      </c>
    </row>
    <row r="30" spans="1:3" ht="11.25" customHeight="1">
      <c r="A30" s="129" t="s">
        <v>142</v>
      </c>
      <c r="B30" s="135" t="s">
        <v>185</v>
      </c>
      <c r="C30" s="197" t="s">
        <v>380</v>
      </c>
    </row>
    <row r="31" spans="1:3" ht="11.25" customHeight="1">
      <c r="A31" s="129" t="s">
        <v>186</v>
      </c>
      <c r="B31" s="135" t="s">
        <v>187</v>
      </c>
      <c r="C31" s="197" t="s">
        <v>380</v>
      </c>
    </row>
    <row r="32" spans="1:3" ht="11.25" customHeight="1">
      <c r="A32" s="129" t="s">
        <v>188</v>
      </c>
      <c r="B32" s="135" t="s">
        <v>189</v>
      </c>
      <c r="C32" s="197" t="s">
        <v>380</v>
      </c>
    </row>
    <row r="33" spans="1:3" ht="11.25" customHeight="1">
      <c r="A33" s="129">
        <v>4</v>
      </c>
      <c r="B33" s="135" t="s">
        <v>163</v>
      </c>
      <c r="C33" s="197" t="s">
        <v>380</v>
      </c>
    </row>
    <row r="34" spans="1:3" ht="11.25" customHeight="1">
      <c r="A34" s="129" t="s">
        <v>41</v>
      </c>
      <c r="B34" s="135" t="s">
        <v>190</v>
      </c>
      <c r="C34" s="197" t="s">
        <v>380</v>
      </c>
    </row>
    <row r="35" spans="1:3" ht="11.25" customHeight="1">
      <c r="A35" s="129" t="s">
        <v>42</v>
      </c>
      <c r="B35" s="135" t="s">
        <v>191</v>
      </c>
      <c r="C35" s="197" t="s">
        <v>380</v>
      </c>
    </row>
    <row r="36" spans="1:3" ht="11.25" customHeight="1">
      <c r="A36" s="129" t="s">
        <v>43</v>
      </c>
      <c r="B36" s="135" t="s">
        <v>192</v>
      </c>
      <c r="C36" s="197" t="s">
        <v>380</v>
      </c>
    </row>
    <row r="37" spans="1:3" ht="12" customHeight="1" thickBot="1">
      <c r="A37" s="131" t="s">
        <v>86</v>
      </c>
      <c r="B37" s="137" t="s">
        <v>193</v>
      </c>
      <c r="C37" s="198" t="s">
        <v>380</v>
      </c>
    </row>
    <row r="38" spans="1:3" s="126" customFormat="1" ht="21">
      <c r="A38" s="128" t="s">
        <v>378</v>
      </c>
      <c r="B38" s="134" t="str">
        <f>'приложение 7.1'!B26</f>
        <v>Приобретение УАЗ-3741 для оперативно-выездной бригады (лизинг)                                               H_I0002</v>
      </c>
      <c r="C38" s="195"/>
    </row>
    <row r="39" spans="1:3" ht="11.25" customHeight="1">
      <c r="A39" s="129">
        <v>1</v>
      </c>
      <c r="B39" s="135" t="s">
        <v>169</v>
      </c>
      <c r="C39" s="196"/>
    </row>
    <row r="40" spans="1:3" ht="11.25" customHeight="1">
      <c r="A40" s="129" t="s">
        <v>34</v>
      </c>
      <c r="B40" s="135" t="s">
        <v>170</v>
      </c>
      <c r="C40" s="197" t="s">
        <v>380</v>
      </c>
    </row>
    <row r="41" spans="1:3" ht="11.25" customHeight="1">
      <c r="A41" s="129" t="s">
        <v>35</v>
      </c>
      <c r="B41" s="135" t="s">
        <v>171</v>
      </c>
      <c r="C41" s="197" t="s">
        <v>380</v>
      </c>
    </row>
    <row r="42" spans="1:3" ht="11.25" customHeight="1">
      <c r="A42" s="129" t="s">
        <v>46</v>
      </c>
      <c r="B42" s="135" t="s">
        <v>172</v>
      </c>
      <c r="C42" s="197" t="s">
        <v>380</v>
      </c>
    </row>
    <row r="43" spans="1:3" ht="11.25" customHeight="1">
      <c r="A43" s="129" t="s">
        <v>63</v>
      </c>
      <c r="B43" s="135" t="s">
        <v>173</v>
      </c>
      <c r="C43" s="197" t="s">
        <v>380</v>
      </c>
    </row>
    <row r="44" spans="1:3" ht="11.25" customHeight="1">
      <c r="A44" s="129" t="s">
        <v>174</v>
      </c>
      <c r="B44" s="135" t="s">
        <v>175</v>
      </c>
      <c r="C44" s="197" t="s">
        <v>380</v>
      </c>
    </row>
    <row r="45" spans="1:3" ht="11.25" customHeight="1">
      <c r="A45" s="129" t="s">
        <v>176</v>
      </c>
      <c r="B45" s="135" t="s">
        <v>177</v>
      </c>
      <c r="C45" s="197" t="s">
        <v>380</v>
      </c>
    </row>
    <row r="46" spans="1:3" ht="11.25" customHeight="1">
      <c r="A46" s="129">
        <v>2</v>
      </c>
      <c r="B46" s="135" t="s">
        <v>137</v>
      </c>
      <c r="C46" s="197" t="s">
        <v>380</v>
      </c>
    </row>
    <row r="47" spans="1:3" ht="11.25" customHeight="1">
      <c r="A47" s="129" t="s">
        <v>37</v>
      </c>
      <c r="B47" s="135" t="s">
        <v>178</v>
      </c>
      <c r="C47" s="197" t="s">
        <v>380</v>
      </c>
    </row>
    <row r="48" spans="1:3" ht="11.25" customHeight="1">
      <c r="A48" s="129" t="s">
        <v>38</v>
      </c>
      <c r="B48" s="135" t="s">
        <v>179</v>
      </c>
      <c r="C48" s="197" t="s">
        <v>379</v>
      </c>
    </row>
    <row r="49" spans="1:3" ht="11.25" customHeight="1">
      <c r="A49" s="129" t="s">
        <v>39</v>
      </c>
      <c r="B49" s="135" t="s">
        <v>180</v>
      </c>
      <c r="C49" s="197" t="s">
        <v>380</v>
      </c>
    </row>
    <row r="50" spans="1:3" ht="11.25" customHeight="1">
      <c r="A50" s="129">
        <v>3</v>
      </c>
      <c r="B50" s="135" t="s">
        <v>181</v>
      </c>
      <c r="C50" s="197" t="s">
        <v>380</v>
      </c>
    </row>
    <row r="51" spans="1:3" ht="11.25" customHeight="1">
      <c r="A51" s="129" t="s">
        <v>138</v>
      </c>
      <c r="B51" s="136" t="s">
        <v>381</v>
      </c>
      <c r="C51" s="197" t="s">
        <v>380</v>
      </c>
    </row>
    <row r="52" spans="1:3" ht="11.25" customHeight="1">
      <c r="A52" s="129" t="s">
        <v>140</v>
      </c>
      <c r="B52" s="135" t="s">
        <v>184</v>
      </c>
      <c r="C52" s="197" t="s">
        <v>380</v>
      </c>
    </row>
    <row r="53" spans="1:3" ht="11.25" customHeight="1">
      <c r="A53" s="129" t="s">
        <v>142</v>
      </c>
      <c r="B53" s="135" t="s">
        <v>185</v>
      </c>
      <c r="C53" s="197" t="s">
        <v>379</v>
      </c>
    </row>
    <row r="54" spans="1:3" ht="11.25" customHeight="1">
      <c r="A54" s="129" t="s">
        <v>186</v>
      </c>
      <c r="B54" s="135" t="s">
        <v>187</v>
      </c>
      <c r="C54" s="197" t="s">
        <v>380</v>
      </c>
    </row>
    <row r="55" spans="1:3" ht="11.25" customHeight="1">
      <c r="A55" s="129" t="s">
        <v>188</v>
      </c>
      <c r="B55" s="135" t="s">
        <v>189</v>
      </c>
      <c r="C55" s="197" t="s">
        <v>380</v>
      </c>
    </row>
    <row r="56" spans="1:3" ht="11.25" customHeight="1">
      <c r="A56" s="129">
        <v>4</v>
      </c>
      <c r="B56" s="135" t="s">
        <v>163</v>
      </c>
      <c r="C56" s="197" t="s">
        <v>380</v>
      </c>
    </row>
    <row r="57" spans="1:3" ht="11.25" customHeight="1">
      <c r="A57" s="129" t="s">
        <v>41</v>
      </c>
      <c r="B57" s="135" t="s">
        <v>190</v>
      </c>
      <c r="C57" s="197" t="s">
        <v>380</v>
      </c>
    </row>
    <row r="58" spans="1:3" ht="11.25" customHeight="1">
      <c r="A58" s="129" t="s">
        <v>42</v>
      </c>
      <c r="B58" s="135" t="s">
        <v>191</v>
      </c>
      <c r="C58" s="197" t="s">
        <v>380</v>
      </c>
    </row>
    <row r="59" spans="1:3" ht="11.25" customHeight="1">
      <c r="A59" s="129" t="s">
        <v>43</v>
      </c>
      <c r="B59" s="135" t="s">
        <v>192</v>
      </c>
      <c r="C59" s="197" t="s">
        <v>380</v>
      </c>
    </row>
    <row r="60" spans="1:3" ht="12" customHeight="1" thickBot="1">
      <c r="A60" s="131" t="s">
        <v>86</v>
      </c>
      <c r="B60" s="137" t="s">
        <v>193</v>
      </c>
      <c r="C60" s="198" t="s">
        <v>380</v>
      </c>
    </row>
    <row r="61" spans="1:3" s="126" customFormat="1" ht="21">
      <c r="A61" s="128" t="s">
        <v>378</v>
      </c>
      <c r="B61" s="134" t="str">
        <f>'приложение 7.1'!B27</f>
        <v>Приобретение дизельгенератора на базе ГАЗ3308 (лизинг)                                                          H_I0003</v>
      </c>
      <c r="C61" s="195"/>
    </row>
    <row r="62" spans="1:3" ht="11.25" customHeight="1">
      <c r="A62" s="129">
        <v>1</v>
      </c>
      <c r="B62" s="135" t="s">
        <v>169</v>
      </c>
      <c r="C62" s="196" t="s">
        <v>380</v>
      </c>
    </row>
    <row r="63" spans="1:3" ht="11.25" customHeight="1">
      <c r="A63" s="129" t="s">
        <v>34</v>
      </c>
      <c r="B63" s="135" t="s">
        <v>170</v>
      </c>
      <c r="C63" s="197" t="s">
        <v>380</v>
      </c>
    </row>
    <row r="64" spans="1:3" ht="11.25" customHeight="1">
      <c r="A64" s="129" t="s">
        <v>35</v>
      </c>
      <c r="B64" s="135" t="s">
        <v>171</v>
      </c>
      <c r="C64" s="197" t="s">
        <v>380</v>
      </c>
    </row>
    <row r="65" spans="1:3" ht="11.25" customHeight="1">
      <c r="A65" s="129" t="s">
        <v>46</v>
      </c>
      <c r="B65" s="135" t="s">
        <v>172</v>
      </c>
      <c r="C65" s="197" t="s">
        <v>380</v>
      </c>
    </row>
    <row r="66" spans="1:3" ht="11.25" customHeight="1">
      <c r="A66" s="129" t="s">
        <v>63</v>
      </c>
      <c r="B66" s="135" t="s">
        <v>173</v>
      </c>
      <c r="C66" s="197" t="s">
        <v>380</v>
      </c>
    </row>
    <row r="67" spans="1:3" ht="11.25" customHeight="1">
      <c r="A67" s="129" t="s">
        <v>174</v>
      </c>
      <c r="B67" s="135" t="s">
        <v>175</v>
      </c>
      <c r="C67" s="197" t="s">
        <v>380</v>
      </c>
    </row>
    <row r="68" spans="1:3" ht="11.25" customHeight="1">
      <c r="A68" s="129" t="s">
        <v>176</v>
      </c>
      <c r="B68" s="135" t="s">
        <v>177</v>
      </c>
      <c r="C68" s="197" t="s">
        <v>380</v>
      </c>
    </row>
    <row r="69" spans="1:3" ht="11.25" customHeight="1">
      <c r="A69" s="129">
        <v>2</v>
      </c>
      <c r="B69" s="135" t="s">
        <v>137</v>
      </c>
      <c r="C69" s="197" t="s">
        <v>380</v>
      </c>
    </row>
    <row r="70" spans="1:3" ht="11.25" customHeight="1">
      <c r="A70" s="129" t="s">
        <v>37</v>
      </c>
      <c r="B70" s="135" t="s">
        <v>178</v>
      </c>
      <c r="C70" s="197" t="s">
        <v>379</v>
      </c>
    </row>
    <row r="71" spans="1:3" ht="11.25" customHeight="1">
      <c r="A71" s="129" t="s">
        <v>38</v>
      </c>
      <c r="B71" s="135" t="s">
        <v>179</v>
      </c>
      <c r="C71" s="197" t="s">
        <v>380</v>
      </c>
    </row>
    <row r="72" spans="1:3" ht="11.25" customHeight="1">
      <c r="A72" s="129" t="s">
        <v>39</v>
      </c>
      <c r="B72" s="135" t="s">
        <v>180</v>
      </c>
      <c r="C72" s="197" t="s">
        <v>380</v>
      </c>
    </row>
    <row r="73" spans="1:3" ht="11.25" customHeight="1">
      <c r="A73" s="129">
        <v>3</v>
      </c>
      <c r="B73" s="135" t="s">
        <v>181</v>
      </c>
      <c r="C73" s="197" t="s">
        <v>380</v>
      </c>
    </row>
    <row r="74" spans="1:3" ht="11.25" customHeight="1">
      <c r="A74" s="129" t="s">
        <v>138</v>
      </c>
      <c r="B74" s="136" t="s">
        <v>381</v>
      </c>
      <c r="C74" s="197" t="s">
        <v>380</v>
      </c>
    </row>
    <row r="75" spans="1:3" ht="11.25" customHeight="1">
      <c r="A75" s="129" t="s">
        <v>140</v>
      </c>
      <c r="B75" s="135" t="s">
        <v>184</v>
      </c>
      <c r="C75" s="197" t="s">
        <v>379</v>
      </c>
    </row>
    <row r="76" spans="1:3" ht="11.25" customHeight="1">
      <c r="A76" s="129" t="s">
        <v>142</v>
      </c>
      <c r="B76" s="135" t="s">
        <v>185</v>
      </c>
      <c r="C76" s="197" t="s">
        <v>380</v>
      </c>
    </row>
    <row r="77" spans="1:3" ht="11.25" customHeight="1">
      <c r="A77" s="129" t="s">
        <v>186</v>
      </c>
      <c r="B77" s="135" t="s">
        <v>187</v>
      </c>
      <c r="C77" s="197" t="s">
        <v>380</v>
      </c>
    </row>
    <row r="78" spans="1:3" ht="11.25" customHeight="1">
      <c r="A78" s="129" t="s">
        <v>188</v>
      </c>
      <c r="B78" s="135" t="s">
        <v>189</v>
      </c>
      <c r="C78" s="197" t="s">
        <v>380</v>
      </c>
    </row>
    <row r="79" spans="1:3" ht="11.25" customHeight="1">
      <c r="A79" s="129">
        <v>4</v>
      </c>
      <c r="B79" s="135" t="s">
        <v>163</v>
      </c>
      <c r="C79" s="197" t="s">
        <v>380</v>
      </c>
    </row>
    <row r="80" spans="1:3" ht="11.25" customHeight="1">
      <c r="A80" s="129" t="s">
        <v>41</v>
      </c>
      <c r="B80" s="135" t="s">
        <v>190</v>
      </c>
      <c r="C80" s="197" t="s">
        <v>380</v>
      </c>
    </row>
    <row r="81" spans="1:3" ht="11.25" customHeight="1">
      <c r="A81" s="129" t="s">
        <v>42</v>
      </c>
      <c r="B81" s="135" t="s">
        <v>191</v>
      </c>
      <c r="C81" s="197" t="s">
        <v>380</v>
      </c>
    </row>
    <row r="82" spans="1:3" ht="11.25" customHeight="1">
      <c r="A82" s="129" t="s">
        <v>43</v>
      </c>
      <c r="B82" s="135" t="s">
        <v>192</v>
      </c>
      <c r="C82" s="197" t="s">
        <v>380</v>
      </c>
    </row>
    <row r="83" spans="1:3" ht="12" customHeight="1" thickBot="1">
      <c r="A83" s="131" t="s">
        <v>86</v>
      </c>
      <c r="B83" s="137" t="s">
        <v>193</v>
      </c>
      <c r="C83" s="198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ИПР за IV квартал 2017 года</dc:title>
  <dc:subject/>
  <dc:creator>Kudryashov_YM</dc:creator>
  <cp:keywords/>
  <dc:description/>
  <cp:lastModifiedBy>aafanasyev</cp:lastModifiedBy>
  <cp:lastPrinted>2018-05-11T07:08:58Z</cp:lastPrinted>
  <dcterms:created xsi:type="dcterms:W3CDTF">2009-07-27T10:10:26Z</dcterms:created>
  <dcterms:modified xsi:type="dcterms:W3CDTF">2018-05-11T07:25:26Z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XXJ7TYMEEKJ2-6354-6</vt:lpwstr>
  </property>
  <property fmtid="{D5CDD505-2E9C-101B-9397-08002B2CF9AE}" pid="3" name="_dlc_DocIdItemGuid">
    <vt:lpwstr>a1be91fa-ffb8-4b46-ae38-ed49d5a5e21a</vt:lpwstr>
  </property>
  <property fmtid="{D5CDD505-2E9C-101B-9397-08002B2CF9AE}" pid="4" name="_dlc_DocIdUrl">
    <vt:lpwstr>https://vip.gov.mari.ru/mecon/_layouts/DocIdRedir.aspx?ID=XXJ7TYMEEKJ2-6354-6, XXJ7TYMEEKJ2-6354-6</vt:lpwstr>
  </property>
  <property fmtid="{D5CDD505-2E9C-101B-9397-08002B2CF9AE}" pid="5" name="Описание">
    <vt:lpwstr/>
  </property>
</Properties>
</file>